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5480" windowHeight="7995" activeTab="1"/>
  </bookViews>
  <sheets>
    <sheet name="NOTAS DEFINITIVAS" sheetId="1" r:id="rId1"/>
    <sheet name="E.ELEMENTALES" sheetId="2" r:id="rId2"/>
    <sheet name="QUICES " sheetId="3" r:id="rId3"/>
    <sheet name="Hoja1" sheetId="4" r:id="rId4"/>
  </sheets>
  <calcPr calcId="124519"/>
</workbook>
</file>

<file path=xl/calcChain.xml><?xml version="1.0" encoding="utf-8"?>
<calcChain xmlns="http://schemas.openxmlformats.org/spreadsheetml/2006/main">
  <c r="F31" i="3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G7"/>
  <c r="G9"/>
  <c r="G11"/>
  <c r="G13"/>
  <c r="G15"/>
  <c r="G17"/>
  <c r="G19"/>
  <c r="G21"/>
  <c r="G23"/>
  <c r="F30"/>
  <c r="G30" s="1"/>
  <c r="F7"/>
  <c r="F8"/>
  <c r="G8" s="1"/>
  <c r="F9"/>
  <c r="F10"/>
  <c r="G10" s="1"/>
  <c r="F11"/>
  <c r="F12"/>
  <c r="G12" s="1"/>
  <c r="F13"/>
  <c r="F14"/>
  <c r="G14" s="1"/>
  <c r="F15"/>
  <c r="F16"/>
  <c r="G16" s="1"/>
  <c r="F17"/>
  <c r="F18"/>
  <c r="G18" s="1"/>
  <c r="F19"/>
  <c r="F20"/>
  <c r="G20" s="1"/>
  <c r="F21"/>
  <c r="F22"/>
  <c r="G22" s="1"/>
  <c r="F23"/>
  <c r="F24"/>
  <c r="G24" s="1"/>
  <c r="F6"/>
  <c r="G6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30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6"/>
  <c r="P31" l="1"/>
  <c r="P32"/>
  <c r="P33"/>
  <c r="P34"/>
  <c r="P35"/>
  <c r="P36"/>
  <c r="Q36" s="1"/>
  <c r="P37"/>
  <c r="P38"/>
  <c r="P39"/>
  <c r="P40"/>
  <c r="Q40" s="1"/>
  <c r="P41"/>
  <c r="P42"/>
  <c r="P43"/>
  <c r="Q43" s="1"/>
  <c r="P44"/>
  <c r="P45"/>
  <c r="Q45" s="1"/>
  <c r="P46"/>
  <c r="P47"/>
  <c r="P48"/>
  <c r="P49"/>
  <c r="P50"/>
  <c r="Q50" s="1"/>
  <c r="P30"/>
  <c r="Q30" s="1"/>
  <c r="P7"/>
  <c r="Q7" s="1"/>
  <c r="P8"/>
  <c r="Q8" s="1"/>
  <c r="P9"/>
  <c r="Q9" s="1"/>
  <c r="P10"/>
  <c r="Q10" s="1"/>
  <c r="P11"/>
  <c r="Q11" s="1"/>
  <c r="P12"/>
  <c r="Q12" s="1"/>
  <c r="P13"/>
  <c r="Q13" s="1"/>
  <c r="P14"/>
  <c r="Q14" s="1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4"/>
  <c r="Q24" s="1"/>
  <c r="P6"/>
  <c r="Q6" s="1"/>
  <c r="E31"/>
  <c r="E32"/>
  <c r="E33"/>
  <c r="E34"/>
  <c r="E35"/>
  <c r="E36"/>
  <c r="R36" s="1"/>
  <c r="E37"/>
  <c r="E38"/>
  <c r="E39"/>
  <c r="E40"/>
  <c r="R40" s="1"/>
  <c r="E41"/>
  <c r="E42"/>
  <c r="E43"/>
  <c r="E44"/>
  <c r="E45"/>
  <c r="E46"/>
  <c r="E47"/>
  <c r="E48"/>
  <c r="E49"/>
  <c r="E50"/>
  <c r="E30"/>
  <c r="C31"/>
  <c r="C32"/>
  <c r="C33"/>
  <c r="C34"/>
  <c r="C35"/>
  <c r="C36"/>
  <c r="C37"/>
  <c r="C38"/>
  <c r="C39"/>
  <c r="C40"/>
  <c r="C41"/>
  <c r="C42"/>
  <c r="C43"/>
  <c r="R43" s="1"/>
  <c r="C44"/>
  <c r="C45"/>
  <c r="R45" s="1"/>
  <c r="C46"/>
  <c r="C47"/>
  <c r="C48"/>
  <c r="C49"/>
  <c r="C50"/>
  <c r="R50" s="1"/>
  <c r="C30"/>
  <c r="E7"/>
  <c r="E8"/>
  <c r="E9"/>
  <c r="E10"/>
  <c r="R10" s="1"/>
  <c r="E11"/>
  <c r="E12"/>
  <c r="E13"/>
  <c r="E14"/>
  <c r="R14" s="1"/>
  <c r="E15"/>
  <c r="E16"/>
  <c r="E17"/>
  <c r="E18"/>
  <c r="R18" s="1"/>
  <c r="E19"/>
  <c r="E20"/>
  <c r="E21"/>
  <c r="E22"/>
  <c r="R22" s="1"/>
  <c r="E23"/>
  <c r="E24"/>
  <c r="E6"/>
  <c r="C7"/>
  <c r="R7" s="1"/>
  <c r="C8"/>
  <c r="R8" s="1"/>
  <c r="C9"/>
  <c r="R9" s="1"/>
  <c r="C10"/>
  <c r="C11"/>
  <c r="R11" s="1"/>
  <c r="C12"/>
  <c r="R12" s="1"/>
  <c r="C13"/>
  <c r="C14"/>
  <c r="C15"/>
  <c r="R15" s="1"/>
  <c r="C16"/>
  <c r="R16" s="1"/>
  <c r="C17"/>
  <c r="R17" s="1"/>
  <c r="C18"/>
  <c r="C19"/>
  <c r="R19" s="1"/>
  <c r="C20"/>
  <c r="R20" s="1"/>
  <c r="C21"/>
  <c r="R21" s="1"/>
  <c r="C22"/>
  <c r="C23"/>
  <c r="R23" s="1"/>
  <c r="C24"/>
  <c r="R24" s="1"/>
  <c r="C6"/>
  <c r="R6" s="1"/>
  <c r="R13" l="1"/>
  <c r="Q48"/>
  <c r="R48" s="1"/>
  <c r="Q46"/>
  <c r="R46" s="1"/>
  <c r="Q44"/>
  <c r="R44" s="1"/>
  <c r="Q42"/>
  <c r="R42" s="1"/>
  <c r="Q38"/>
  <c r="R38" s="1"/>
  <c r="Q34"/>
  <c r="R34" s="1"/>
  <c r="Q32"/>
  <c r="R32" s="1"/>
  <c r="Q49"/>
  <c r="R49" s="1"/>
  <c r="Q47"/>
  <c r="R47" s="1"/>
  <c r="Q41"/>
  <c r="R41" s="1"/>
  <c r="Q39"/>
  <c r="R39" s="1"/>
  <c r="Q37"/>
  <c r="R37" s="1"/>
  <c r="Q35"/>
  <c r="R35" s="1"/>
  <c r="Q33"/>
  <c r="R33" s="1"/>
  <c r="Q31"/>
  <c r="R31" s="1"/>
  <c r="R30"/>
  <c r="J46" i="2"/>
  <c r="N46"/>
  <c r="R46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W27" l="1"/>
  <c r="W29"/>
  <c r="W31"/>
  <c r="W33"/>
  <c r="W35"/>
  <c r="W37"/>
  <c r="W39"/>
  <c r="W41"/>
  <c r="W43"/>
  <c r="W45"/>
  <c r="W26"/>
  <c r="W28"/>
  <c r="W30"/>
  <c r="W32"/>
  <c r="W34"/>
  <c r="W36"/>
  <c r="W38"/>
  <c r="W40"/>
  <c r="W42"/>
  <c r="W44"/>
  <c r="W46"/>
  <c r="I49" i="1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G49"/>
  <c r="G48"/>
  <c r="G47"/>
  <c r="G46"/>
  <c r="G45"/>
  <c r="J45" s="1"/>
  <c r="K45" s="1"/>
  <c r="G44"/>
  <c r="G43"/>
  <c r="G42"/>
  <c r="G41"/>
  <c r="J41" s="1"/>
  <c r="K41" s="1"/>
  <c r="G40"/>
  <c r="G39"/>
  <c r="G38"/>
  <c r="G37"/>
  <c r="J37" s="1"/>
  <c r="K37" s="1"/>
  <c r="G36"/>
  <c r="G35"/>
  <c r="G34"/>
  <c r="G33"/>
  <c r="J33" s="1"/>
  <c r="K33" s="1"/>
  <c r="G32"/>
  <c r="G31"/>
  <c r="G30"/>
  <c r="N49"/>
  <c r="O49" s="1"/>
  <c r="N48"/>
  <c r="O48" s="1"/>
  <c r="N47"/>
  <c r="O47" s="1"/>
  <c r="N46"/>
  <c r="O46" s="1"/>
  <c r="N45"/>
  <c r="O45" s="1"/>
  <c r="N44"/>
  <c r="O44" s="1"/>
  <c r="N43"/>
  <c r="O43" s="1"/>
  <c r="N42"/>
  <c r="O42" s="1"/>
  <c r="N41"/>
  <c r="O41" s="1"/>
  <c r="N40"/>
  <c r="O40" s="1"/>
  <c r="N39"/>
  <c r="O39" s="1"/>
  <c r="N38"/>
  <c r="O38" s="1"/>
  <c r="N37"/>
  <c r="O37" s="1"/>
  <c r="N36"/>
  <c r="O36" s="1"/>
  <c r="N35"/>
  <c r="O35" s="1"/>
  <c r="N34"/>
  <c r="O34" s="1"/>
  <c r="N33"/>
  <c r="O33" s="1"/>
  <c r="N32"/>
  <c r="O32" s="1"/>
  <c r="N31"/>
  <c r="O31" s="1"/>
  <c r="N30"/>
  <c r="O30" s="1"/>
  <c r="J49"/>
  <c r="K49" s="1"/>
  <c r="J48"/>
  <c r="K48" s="1"/>
  <c r="J47"/>
  <c r="K47" s="1"/>
  <c r="J46"/>
  <c r="K46" s="1"/>
  <c r="J43"/>
  <c r="K43" s="1"/>
  <c r="J39"/>
  <c r="K39" s="1"/>
  <c r="J35"/>
  <c r="K35" s="1"/>
  <c r="J31"/>
  <c r="K31" s="1"/>
  <c r="N6"/>
  <c r="O6" s="1"/>
  <c r="N7"/>
  <c r="N8"/>
  <c r="O8" s="1"/>
  <c r="N9"/>
  <c r="O9" s="1"/>
  <c r="N10"/>
  <c r="O10" s="1"/>
  <c r="N11"/>
  <c r="O11" s="1"/>
  <c r="N12"/>
  <c r="O12" s="1"/>
  <c r="N13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O7"/>
  <c r="O13"/>
  <c r="N5"/>
  <c r="O5" s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G6"/>
  <c r="J6" s="1"/>
  <c r="K6" s="1"/>
  <c r="G7"/>
  <c r="J7" s="1"/>
  <c r="K7" s="1"/>
  <c r="G8"/>
  <c r="J8" s="1"/>
  <c r="K8" s="1"/>
  <c r="G9"/>
  <c r="J9" s="1"/>
  <c r="K9" s="1"/>
  <c r="G10"/>
  <c r="J10" s="1"/>
  <c r="K10" s="1"/>
  <c r="G11"/>
  <c r="J11" s="1"/>
  <c r="K11" s="1"/>
  <c r="G12"/>
  <c r="J12" s="1"/>
  <c r="K12" s="1"/>
  <c r="G13"/>
  <c r="J13" s="1"/>
  <c r="K13" s="1"/>
  <c r="G14"/>
  <c r="J14" s="1"/>
  <c r="K14" s="1"/>
  <c r="G15"/>
  <c r="J15" s="1"/>
  <c r="K15" s="1"/>
  <c r="G16"/>
  <c r="J16" s="1"/>
  <c r="K16" s="1"/>
  <c r="G17"/>
  <c r="G18"/>
  <c r="J18" s="1"/>
  <c r="K18" s="1"/>
  <c r="G19"/>
  <c r="J19" s="1"/>
  <c r="K19" s="1"/>
  <c r="G20"/>
  <c r="J20" s="1"/>
  <c r="K20" s="1"/>
  <c r="G21"/>
  <c r="J21" s="1"/>
  <c r="K21" s="1"/>
  <c r="G22"/>
  <c r="J22" s="1"/>
  <c r="K22" s="1"/>
  <c r="G23"/>
  <c r="J23" s="1"/>
  <c r="K23" s="1"/>
  <c r="G24"/>
  <c r="J24" s="1"/>
  <c r="K24" s="1"/>
  <c r="G5"/>
  <c r="E10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J30" l="1"/>
  <c r="K30" s="1"/>
  <c r="J32"/>
  <c r="K32" s="1"/>
  <c r="P32" s="1"/>
  <c r="J34"/>
  <c r="K34" s="1"/>
  <c r="J36"/>
  <c r="K36" s="1"/>
  <c r="P36" s="1"/>
  <c r="J38"/>
  <c r="K38" s="1"/>
  <c r="J40"/>
  <c r="K40" s="1"/>
  <c r="P40" s="1"/>
  <c r="J42"/>
  <c r="K42" s="1"/>
  <c r="J44"/>
  <c r="K44" s="1"/>
  <c r="P44" s="1"/>
  <c r="J17"/>
  <c r="K17" s="1"/>
  <c r="J5"/>
  <c r="K5" s="1"/>
  <c r="P5" s="1"/>
  <c r="P21"/>
  <c r="P17"/>
  <c r="P13"/>
  <c r="P9"/>
  <c r="P23"/>
  <c r="P19"/>
  <c r="P15"/>
  <c r="P11"/>
  <c r="P7"/>
  <c r="P24"/>
  <c r="P22"/>
  <c r="P20"/>
  <c r="P18"/>
  <c r="P16"/>
  <c r="P14"/>
  <c r="P12"/>
  <c r="P10"/>
  <c r="P8"/>
  <c r="P6"/>
  <c r="P30"/>
  <c r="P34"/>
  <c r="P38"/>
  <c r="P42"/>
  <c r="P47"/>
  <c r="P48"/>
  <c r="P31"/>
  <c r="P33"/>
  <c r="P35"/>
  <c r="P37"/>
  <c r="P39"/>
  <c r="P41"/>
  <c r="P43"/>
  <c r="P45"/>
  <c r="P46"/>
  <c r="P49"/>
  <c r="E5"/>
  <c r="E6"/>
  <c r="E7"/>
  <c r="E8"/>
  <c r="E11"/>
  <c r="E13"/>
  <c r="E14"/>
  <c r="E15"/>
  <c r="E16"/>
  <c r="E19"/>
  <c r="E20"/>
  <c r="E21"/>
  <c r="E24"/>
  <c r="E18"/>
  <c r="J22" i="2" l="1"/>
  <c r="W22" s="1"/>
  <c r="J21"/>
  <c r="W21" s="1"/>
  <c r="J20"/>
  <c r="W20" s="1"/>
  <c r="J19"/>
  <c r="W19" s="1"/>
  <c r="J18"/>
  <c r="W18" s="1"/>
  <c r="J17"/>
  <c r="W17" s="1"/>
  <c r="J16"/>
  <c r="W16" s="1"/>
  <c r="J15"/>
  <c r="W15" s="1"/>
  <c r="J14"/>
  <c r="W14" s="1"/>
  <c r="J13"/>
  <c r="W13" s="1"/>
  <c r="J12"/>
  <c r="W12" s="1"/>
  <c r="J11"/>
  <c r="W11" s="1"/>
  <c r="J10"/>
  <c r="W10" s="1"/>
  <c r="J9"/>
  <c r="W9" s="1"/>
  <c r="J8"/>
  <c r="W8" s="1"/>
  <c r="J7"/>
  <c r="W7" s="1"/>
  <c r="J6"/>
  <c r="W6" s="1"/>
  <c r="J5"/>
  <c r="W5" s="1"/>
  <c r="J4"/>
  <c r="W4" s="1"/>
  <c r="E12"/>
  <c r="E13"/>
  <c r="E14"/>
  <c r="E15"/>
  <c r="E16"/>
  <c r="E17"/>
  <c r="E18"/>
  <c r="E19"/>
  <c r="E20"/>
  <c r="E21"/>
  <c r="E22"/>
  <c r="E4"/>
  <c r="E5"/>
  <c r="E6"/>
  <c r="E7"/>
  <c r="E8"/>
  <c r="E9"/>
  <c r="E10"/>
  <c r="E11"/>
  <c r="E9" i="1"/>
  <c r="E12"/>
  <c r="E17"/>
  <c r="E22"/>
  <c r="E23"/>
</calcChain>
</file>

<file path=xl/sharedStrings.xml><?xml version="1.0" encoding="utf-8"?>
<sst xmlns="http://schemas.openxmlformats.org/spreadsheetml/2006/main" count="274" uniqueCount="126">
  <si>
    <t>NOMBRES</t>
  </si>
  <si>
    <t>DISTANCIA RECORRIDA</t>
  </si>
  <si>
    <t>DISTANCIA META</t>
  </si>
  <si>
    <t xml:space="preserve">Bedoya Moreno Santiago </t>
  </si>
  <si>
    <t xml:space="preserve">Díaz Correa Steven </t>
  </si>
  <si>
    <r>
      <t xml:space="preserve">Díaz Ortega </t>
    </r>
    <r>
      <rPr>
        <u/>
        <sz val="9"/>
        <color rgb="FF000000"/>
        <rFont val="Calibri"/>
        <family val="2"/>
        <scheme val="minor"/>
      </rPr>
      <t>Oscar</t>
    </r>
    <r>
      <rPr>
        <sz val="9"/>
        <color rgb="FF000000"/>
        <rFont val="Calibri"/>
        <family val="2"/>
        <scheme val="minor"/>
      </rPr>
      <t xml:space="preserve"> Alberto</t>
    </r>
  </si>
  <si>
    <r>
      <t>Giraldo Suarez</t>
    </r>
    <r>
      <rPr>
        <u/>
        <sz val="9"/>
        <color rgb="FF000000"/>
        <rFont val="Calibri"/>
        <family val="2"/>
        <scheme val="minor"/>
      </rPr>
      <t xml:space="preserve"> Jeysson</t>
    </r>
    <r>
      <rPr>
        <sz val="9"/>
        <color rgb="FF000000"/>
        <rFont val="Calibri"/>
        <family val="2"/>
        <scheme val="minor"/>
      </rPr>
      <t xml:space="preserve"> Andrés</t>
    </r>
  </si>
  <si>
    <t>Guapacha Castro Gilma Paola</t>
  </si>
  <si>
    <t>Hernández Betancur Juan David</t>
  </si>
  <si>
    <t>Jiménez Ospina Oscar Leandro</t>
  </si>
  <si>
    <t>López Monsalve Lina María</t>
  </si>
  <si>
    <t>López Vélez Víctor Duvan</t>
  </si>
  <si>
    <t>Mejía Echevarría Gabriel Jaime</t>
  </si>
  <si>
    <t xml:space="preserve">Oviedo Martínez Daniela </t>
  </si>
  <si>
    <r>
      <t xml:space="preserve">Mejía Gómez Luillan Rolando </t>
    </r>
    <r>
      <rPr>
        <u/>
        <sz val="9"/>
        <color rgb="FF000000"/>
        <rFont val="Calibri"/>
        <family val="2"/>
        <scheme val="minor"/>
      </rPr>
      <t>“Luilli”</t>
    </r>
  </si>
  <si>
    <t>Rendón Guzmán Jairo Alejandro</t>
  </si>
  <si>
    <t xml:space="preserve">Rodríguez Molina Santiago </t>
  </si>
  <si>
    <t>Sánchez Agudelo Diego Fernando</t>
  </si>
  <si>
    <t>Vega Arango Mónica Alejandra</t>
  </si>
  <si>
    <t xml:space="preserve">Villegas Reyes Andrea </t>
  </si>
  <si>
    <t>Vinasco Valencia Andrés Felipe</t>
  </si>
  <si>
    <r>
      <t xml:space="preserve">Zapata Valencia Cristian </t>
    </r>
    <r>
      <rPr>
        <u/>
        <sz val="9"/>
        <color rgb="FF000000"/>
        <rFont val="Calibri"/>
        <family val="2"/>
        <scheme val="minor"/>
      </rPr>
      <t>Mauricio</t>
    </r>
  </si>
  <si>
    <t>NOTA</t>
  </si>
  <si>
    <t>Álvarez Tabares Diego Alejandro</t>
  </si>
  <si>
    <t>Álzate Bedoya Maritza Yulieth</t>
  </si>
  <si>
    <r>
      <t xml:space="preserve">Arcila Castaño </t>
    </r>
    <r>
      <rPr>
        <u/>
        <sz val="9"/>
        <color rgb="FF000000"/>
        <rFont val="Calibri"/>
        <family val="2"/>
        <scheme val="minor"/>
      </rPr>
      <t>Luz</t>
    </r>
    <r>
      <rPr>
        <sz val="9"/>
        <color rgb="FF000000"/>
        <rFont val="Calibri"/>
        <family val="2"/>
        <scheme val="minor"/>
      </rPr>
      <t xml:space="preserve"> Albany</t>
    </r>
  </si>
  <si>
    <r>
      <t xml:space="preserve">Ballesteros Yepes </t>
    </r>
    <r>
      <rPr>
        <u/>
        <sz val="9"/>
        <color rgb="FF000000"/>
        <rFont val="Calibri"/>
        <family val="2"/>
        <scheme val="minor"/>
      </rPr>
      <t>Juan</t>
    </r>
    <r>
      <rPr>
        <sz val="9"/>
        <color rgb="FF000000"/>
        <rFont val="Calibri"/>
        <family val="2"/>
        <scheme val="minor"/>
      </rPr>
      <t xml:space="preserve"> Gabriel</t>
    </r>
  </si>
  <si>
    <t xml:space="preserve">Barbosa Rojas Stefany </t>
  </si>
  <si>
    <r>
      <t>Bustamante Betancourt Maricela “</t>
    </r>
    <r>
      <rPr>
        <u/>
        <sz val="9"/>
        <color rgb="FF000000"/>
        <rFont val="Calibri"/>
        <family val="2"/>
        <scheme val="minor"/>
      </rPr>
      <t>Mary”</t>
    </r>
  </si>
  <si>
    <r>
      <t xml:space="preserve">Cardona Vargas Valeria </t>
    </r>
    <r>
      <rPr>
        <u/>
        <sz val="9"/>
        <color rgb="FF000000"/>
        <rFont val="Calibri"/>
        <family val="2"/>
        <scheme val="minor"/>
      </rPr>
      <t>“Vale”</t>
    </r>
  </si>
  <si>
    <t>Córdoba Betancourt Juan David</t>
  </si>
  <si>
    <t>García Rubio Carlos Andrés</t>
  </si>
  <si>
    <r>
      <t xml:space="preserve">Gómez Villa </t>
    </r>
    <r>
      <rPr>
        <u/>
        <sz val="9"/>
        <color rgb="FF000000"/>
        <rFont val="Calibri"/>
        <family val="2"/>
        <scheme val="minor"/>
      </rPr>
      <t>Juan</t>
    </r>
    <r>
      <rPr>
        <sz val="9"/>
        <color rgb="FF000000"/>
        <rFont val="Calibri"/>
        <family val="2"/>
        <scheme val="minor"/>
      </rPr>
      <t xml:space="preserve"> Esteban</t>
    </r>
  </si>
  <si>
    <r>
      <t xml:space="preserve">González Cabrera Omar </t>
    </r>
    <r>
      <rPr>
        <u/>
        <sz val="9"/>
        <color rgb="FF000000"/>
        <rFont val="Calibri"/>
        <family val="2"/>
        <scheme val="minor"/>
      </rPr>
      <t>Andrés</t>
    </r>
  </si>
  <si>
    <r>
      <t xml:space="preserve">Ladino Calvo Alejandra </t>
    </r>
    <r>
      <rPr>
        <u/>
        <sz val="9"/>
        <color rgb="FF000000"/>
        <rFont val="Calibri"/>
        <family val="2"/>
        <scheme val="minor"/>
      </rPr>
      <t>“Aleja”</t>
    </r>
  </si>
  <si>
    <t>Libreros Vega Andrés Zabdi</t>
  </si>
  <si>
    <r>
      <t xml:space="preserve">Mejía González Jairo </t>
    </r>
    <r>
      <rPr>
        <u/>
        <sz val="9"/>
        <color rgb="FF000000"/>
        <rFont val="Calibri"/>
        <family val="2"/>
        <scheme val="minor"/>
      </rPr>
      <t>Andrés</t>
    </r>
  </si>
  <si>
    <t>Mendoza Berdugo Viviana Esther</t>
  </si>
  <si>
    <t>Montenegro Ortiz Camila Andrea</t>
  </si>
  <si>
    <r>
      <t xml:space="preserve">Narváez Franco </t>
    </r>
    <r>
      <rPr>
        <u/>
        <sz val="9"/>
        <color rgb="FF000000"/>
        <rFont val="Calibri"/>
        <family val="2"/>
        <scheme val="minor"/>
      </rPr>
      <t>Daniela</t>
    </r>
    <r>
      <rPr>
        <sz val="9"/>
        <color rgb="FF000000"/>
        <rFont val="Calibri"/>
        <family val="2"/>
        <scheme val="minor"/>
      </rPr>
      <t xml:space="preserve"> Estefanía</t>
    </r>
  </si>
  <si>
    <t>Peláez Duque Nathalia Alejandra</t>
  </si>
  <si>
    <t xml:space="preserve">Peña Nieto Melisa </t>
  </si>
  <si>
    <t>Suarez Zuleta Jorge Alejandro</t>
  </si>
  <si>
    <t>BUITRAGO ÁLVAREZ LUISA FERNANDA 3208543401</t>
  </si>
  <si>
    <t>ESPALDA ELEMENTAL</t>
  </si>
  <si>
    <t>P</t>
  </si>
  <si>
    <t>B</t>
  </si>
  <si>
    <t>R</t>
  </si>
  <si>
    <t>NOTA DEFINITIVA</t>
  </si>
  <si>
    <t>TEÓRICO</t>
  </si>
  <si>
    <t>PUNTOS SUMA</t>
  </si>
  <si>
    <t>GRUPO 3</t>
  </si>
  <si>
    <t>GRUPO 4</t>
  </si>
  <si>
    <r>
      <t xml:space="preserve">Díaz Ortega </t>
    </r>
    <r>
      <rPr>
        <u/>
        <sz val="14"/>
        <color rgb="FF000000"/>
        <rFont val="Calibri"/>
        <family val="2"/>
        <scheme val="minor"/>
      </rPr>
      <t>Oscar</t>
    </r>
    <r>
      <rPr>
        <sz val="14"/>
        <color rgb="FF000000"/>
        <rFont val="Calibri"/>
        <family val="2"/>
        <scheme val="minor"/>
      </rPr>
      <t xml:space="preserve"> Alberto</t>
    </r>
  </si>
  <si>
    <r>
      <t>Giraldo Suarez</t>
    </r>
    <r>
      <rPr>
        <u/>
        <sz val="14"/>
        <color rgb="FF000000"/>
        <rFont val="Calibri"/>
        <family val="2"/>
        <scheme val="minor"/>
      </rPr>
      <t xml:space="preserve"> Jeysson</t>
    </r>
    <r>
      <rPr>
        <sz val="14"/>
        <color rgb="FF000000"/>
        <rFont val="Calibri"/>
        <family val="2"/>
        <scheme val="minor"/>
      </rPr>
      <t xml:space="preserve"> Andrés</t>
    </r>
  </si>
  <si>
    <r>
      <t xml:space="preserve">Mejía Gómez Luillan Rolando </t>
    </r>
    <r>
      <rPr>
        <u/>
        <sz val="14"/>
        <color rgb="FF000000"/>
        <rFont val="Calibri"/>
        <family val="2"/>
        <scheme val="minor"/>
      </rPr>
      <t>“Luilli”</t>
    </r>
  </si>
  <si>
    <r>
      <t xml:space="preserve">Zapata Valencia Cristian </t>
    </r>
    <r>
      <rPr>
        <u/>
        <sz val="14"/>
        <color rgb="FF000000"/>
        <rFont val="Calibri"/>
        <family val="2"/>
        <scheme val="minor"/>
      </rPr>
      <t>Mauricio</t>
    </r>
  </si>
  <si>
    <r>
      <t xml:space="preserve">Arcila Castaño </t>
    </r>
    <r>
      <rPr>
        <u/>
        <sz val="14"/>
        <color rgb="FF000000"/>
        <rFont val="Calibri"/>
        <family val="2"/>
        <scheme val="minor"/>
      </rPr>
      <t>Luz</t>
    </r>
    <r>
      <rPr>
        <sz val="14"/>
        <color rgb="FF000000"/>
        <rFont val="Calibri"/>
        <family val="2"/>
        <scheme val="minor"/>
      </rPr>
      <t xml:space="preserve"> Albany</t>
    </r>
  </si>
  <si>
    <r>
      <t xml:space="preserve">Ballesteros Yepes </t>
    </r>
    <r>
      <rPr>
        <u/>
        <sz val="14"/>
        <color rgb="FF000000"/>
        <rFont val="Calibri"/>
        <family val="2"/>
        <scheme val="minor"/>
      </rPr>
      <t>Juan</t>
    </r>
    <r>
      <rPr>
        <sz val="14"/>
        <color rgb="FF000000"/>
        <rFont val="Calibri"/>
        <family val="2"/>
        <scheme val="minor"/>
      </rPr>
      <t xml:space="preserve"> Gabriel</t>
    </r>
  </si>
  <si>
    <r>
      <t>Bustamante Betancourt Maricela “</t>
    </r>
    <r>
      <rPr>
        <u/>
        <sz val="14"/>
        <color rgb="FF000000"/>
        <rFont val="Calibri"/>
        <family val="2"/>
        <scheme val="minor"/>
      </rPr>
      <t>Mary”</t>
    </r>
  </si>
  <si>
    <r>
      <t xml:space="preserve">Cardona Vargas Valeria </t>
    </r>
    <r>
      <rPr>
        <u/>
        <sz val="14"/>
        <color rgb="FF000000"/>
        <rFont val="Calibri"/>
        <family val="2"/>
        <scheme val="minor"/>
      </rPr>
      <t>“Vale”</t>
    </r>
  </si>
  <si>
    <r>
      <t xml:space="preserve">Gómez Villa </t>
    </r>
    <r>
      <rPr>
        <u/>
        <sz val="14"/>
        <color rgb="FF000000"/>
        <rFont val="Calibri"/>
        <family val="2"/>
        <scheme val="minor"/>
      </rPr>
      <t>Juan</t>
    </r>
    <r>
      <rPr>
        <sz val="14"/>
        <color rgb="FF000000"/>
        <rFont val="Calibri"/>
        <family val="2"/>
        <scheme val="minor"/>
      </rPr>
      <t xml:space="preserve"> Esteban</t>
    </r>
  </si>
  <si>
    <r>
      <t xml:space="preserve">González Cabrera Omar </t>
    </r>
    <r>
      <rPr>
        <u/>
        <sz val="14"/>
        <color rgb="FF000000"/>
        <rFont val="Calibri"/>
        <family val="2"/>
        <scheme val="minor"/>
      </rPr>
      <t>Andrés</t>
    </r>
  </si>
  <si>
    <r>
      <t xml:space="preserve">Ladino Calvo Alejandra </t>
    </r>
    <r>
      <rPr>
        <u/>
        <sz val="14"/>
        <color rgb="FF000000"/>
        <rFont val="Calibri"/>
        <family val="2"/>
        <scheme val="minor"/>
      </rPr>
      <t>“Aleja”</t>
    </r>
  </si>
  <si>
    <r>
      <t xml:space="preserve">Mejía González Jairo </t>
    </r>
    <r>
      <rPr>
        <u/>
        <sz val="14"/>
        <color rgb="FF000000"/>
        <rFont val="Calibri"/>
        <family val="2"/>
        <scheme val="minor"/>
      </rPr>
      <t>Andrés</t>
    </r>
  </si>
  <si>
    <r>
      <t xml:space="preserve">Narváez Franco </t>
    </r>
    <r>
      <rPr>
        <u/>
        <sz val="14"/>
        <color rgb="FF000000"/>
        <rFont val="Calibri"/>
        <family val="2"/>
        <scheme val="minor"/>
      </rPr>
      <t>Daniela</t>
    </r>
    <r>
      <rPr>
        <sz val="14"/>
        <color rgb="FF000000"/>
        <rFont val="Calibri"/>
        <family val="2"/>
        <scheme val="minor"/>
      </rPr>
      <t xml:space="preserve"> Estefanía</t>
    </r>
  </si>
  <si>
    <t>Guevara Garzón Jhon</t>
  </si>
  <si>
    <t>NOTA DEFINITIVA PRÁCTICO</t>
  </si>
  <si>
    <t>NOTA DEFINITIVA TEÓRICO</t>
  </si>
  <si>
    <t>QUICES Y TRABAJOS</t>
  </si>
  <si>
    <r>
      <t xml:space="preserve">Díaz Ortega </t>
    </r>
    <r>
      <rPr>
        <u/>
        <sz val="11"/>
        <color rgb="FF000000"/>
        <rFont val="Calibri"/>
        <family val="2"/>
        <scheme val="minor"/>
      </rPr>
      <t>Oscar</t>
    </r>
    <r>
      <rPr>
        <sz val="11"/>
        <color rgb="FF000000"/>
        <rFont val="Calibri"/>
        <family val="2"/>
        <scheme val="minor"/>
      </rPr>
      <t xml:space="preserve"> Alberto</t>
    </r>
  </si>
  <si>
    <r>
      <t>Giraldo Suarez</t>
    </r>
    <r>
      <rPr>
        <u/>
        <sz val="11"/>
        <color rgb="FF000000"/>
        <rFont val="Calibri"/>
        <family val="2"/>
        <scheme val="minor"/>
      </rPr>
      <t xml:space="preserve"> Jeysson</t>
    </r>
    <r>
      <rPr>
        <sz val="11"/>
        <color rgb="FF000000"/>
        <rFont val="Calibri"/>
        <family val="2"/>
        <scheme val="minor"/>
      </rPr>
      <t xml:space="preserve"> Andrés</t>
    </r>
  </si>
  <si>
    <r>
      <t xml:space="preserve">Mejía Gómez Luillan Rolando </t>
    </r>
    <r>
      <rPr>
        <u/>
        <sz val="11"/>
        <color rgb="FF000000"/>
        <rFont val="Calibri"/>
        <family val="2"/>
        <scheme val="minor"/>
      </rPr>
      <t>“Luilli”</t>
    </r>
  </si>
  <si>
    <r>
      <t xml:space="preserve">Zapata Valencia Cristian </t>
    </r>
    <r>
      <rPr>
        <u/>
        <sz val="11"/>
        <color rgb="FF000000"/>
        <rFont val="Calibri"/>
        <family val="2"/>
        <scheme val="minor"/>
      </rPr>
      <t>Mauricio</t>
    </r>
  </si>
  <si>
    <t>EXPERIENCIAS EN EL AGUA</t>
  </si>
  <si>
    <r>
      <t xml:space="preserve">Arcila Castaño </t>
    </r>
    <r>
      <rPr>
        <u/>
        <sz val="11"/>
        <color rgb="FF000000"/>
        <rFont val="Calibri"/>
        <family val="2"/>
        <scheme val="minor"/>
      </rPr>
      <t>Luz</t>
    </r>
    <r>
      <rPr>
        <sz val="11"/>
        <color rgb="FF000000"/>
        <rFont val="Calibri"/>
        <family val="2"/>
        <scheme val="minor"/>
      </rPr>
      <t xml:space="preserve"> Albany</t>
    </r>
  </si>
  <si>
    <r>
      <t xml:space="preserve">Ballesteros Yepes </t>
    </r>
    <r>
      <rPr>
        <u/>
        <sz val="11"/>
        <color rgb="FF000000"/>
        <rFont val="Calibri"/>
        <family val="2"/>
        <scheme val="minor"/>
      </rPr>
      <t>Juan</t>
    </r>
    <r>
      <rPr>
        <sz val="11"/>
        <color rgb="FF000000"/>
        <rFont val="Calibri"/>
        <family val="2"/>
        <scheme val="minor"/>
      </rPr>
      <t xml:space="preserve"> Gabriel</t>
    </r>
  </si>
  <si>
    <r>
      <t>Bustamante Betancourt Maricela “</t>
    </r>
    <r>
      <rPr>
        <u/>
        <sz val="11"/>
        <color rgb="FF000000"/>
        <rFont val="Calibri"/>
        <family val="2"/>
        <scheme val="minor"/>
      </rPr>
      <t>Mary”</t>
    </r>
  </si>
  <si>
    <r>
      <t xml:space="preserve">Cardona Vargas Valeria </t>
    </r>
    <r>
      <rPr>
        <u/>
        <sz val="11"/>
        <color rgb="FF000000"/>
        <rFont val="Calibri"/>
        <family val="2"/>
        <scheme val="minor"/>
      </rPr>
      <t>“Vale”</t>
    </r>
  </si>
  <si>
    <r>
      <t xml:space="preserve">Gómez Villa </t>
    </r>
    <r>
      <rPr>
        <u/>
        <sz val="11"/>
        <color rgb="FF000000"/>
        <rFont val="Calibri"/>
        <family val="2"/>
        <scheme val="minor"/>
      </rPr>
      <t>Juan</t>
    </r>
    <r>
      <rPr>
        <sz val="11"/>
        <color rgb="FF000000"/>
        <rFont val="Calibri"/>
        <family val="2"/>
        <scheme val="minor"/>
      </rPr>
      <t xml:space="preserve"> Esteban</t>
    </r>
  </si>
  <si>
    <r>
      <t xml:space="preserve">González Cabrera Omar </t>
    </r>
    <r>
      <rPr>
        <u/>
        <sz val="11"/>
        <color rgb="FF000000"/>
        <rFont val="Calibri"/>
        <family val="2"/>
        <scheme val="minor"/>
      </rPr>
      <t>Andrés</t>
    </r>
  </si>
  <si>
    <r>
      <t xml:space="preserve">Ladino Calvo Alejandra </t>
    </r>
    <r>
      <rPr>
        <u/>
        <sz val="11"/>
        <color rgb="FF000000"/>
        <rFont val="Calibri"/>
        <family val="2"/>
        <scheme val="minor"/>
      </rPr>
      <t>“Aleja”</t>
    </r>
  </si>
  <si>
    <r>
      <t xml:space="preserve">Mejía González Jairo </t>
    </r>
    <r>
      <rPr>
        <u/>
        <sz val="11"/>
        <color rgb="FF000000"/>
        <rFont val="Calibri"/>
        <family val="2"/>
        <scheme val="minor"/>
      </rPr>
      <t>Andrés</t>
    </r>
  </si>
  <si>
    <r>
      <t xml:space="preserve">Narváez Franco </t>
    </r>
    <r>
      <rPr>
        <u/>
        <sz val="11"/>
        <color rgb="FF000000"/>
        <rFont val="Calibri"/>
        <family val="2"/>
        <scheme val="minor"/>
      </rPr>
      <t>Daniela</t>
    </r>
    <r>
      <rPr>
        <sz val="11"/>
        <color rgb="FF000000"/>
        <rFont val="Calibri"/>
        <family val="2"/>
        <scheme val="minor"/>
      </rPr>
      <t xml:space="preserve"> Estefanía</t>
    </r>
  </si>
  <si>
    <t>TEST FISICO</t>
  </si>
  <si>
    <t>PARADOJA DEL PSOAPS</t>
  </si>
  <si>
    <t>PECHO INVERTIDO</t>
  </si>
  <si>
    <t>POLO CROL</t>
  </si>
  <si>
    <t>OVER</t>
  </si>
  <si>
    <t>DELFIN</t>
  </si>
  <si>
    <t>QUIZ PARADOJA DEL PSOAPS</t>
  </si>
  <si>
    <t>TALLER ACUÁTICO FAMILIARIZACIÓN</t>
  </si>
  <si>
    <t>10-11 años</t>
  </si>
  <si>
    <t>NOMBRE</t>
  </si>
  <si>
    <t>TIEMPO</t>
  </si>
  <si>
    <t>50 m APNEA</t>
  </si>
  <si>
    <t>JOAQUIN URIBE</t>
  </si>
  <si>
    <t>FERNEY MANTILLA</t>
  </si>
  <si>
    <t>JUAN FELIPE OCAMPO</t>
  </si>
  <si>
    <t>SANTIAGO ECHEVERRY</t>
  </si>
  <si>
    <t>50 m SUPERFICIE</t>
  </si>
  <si>
    <t>100 m SUPERFICIE</t>
  </si>
  <si>
    <t>200 m SUPERFICIE</t>
  </si>
  <si>
    <t>1´36"25</t>
  </si>
  <si>
    <t>1´39"60</t>
  </si>
  <si>
    <t>EDENSON TAPIERO</t>
  </si>
  <si>
    <t>1´39"68</t>
  </si>
  <si>
    <t>1´41"22</t>
  </si>
  <si>
    <t>17"45</t>
  </si>
  <si>
    <t>17"66</t>
  </si>
  <si>
    <t>18"08</t>
  </si>
  <si>
    <t>18"82</t>
  </si>
  <si>
    <t>19"34</t>
  </si>
  <si>
    <t>19"67</t>
  </si>
  <si>
    <t>20"32</t>
  </si>
  <si>
    <t>44"00</t>
  </si>
  <si>
    <t>44"63</t>
  </si>
  <si>
    <t>EXPOSICIÓN EDADES</t>
  </si>
  <si>
    <t>EXPOSICIÓN PATOLOGÍAS</t>
  </si>
  <si>
    <t>FIESTA DEL AGUA CLASES</t>
  </si>
  <si>
    <t>8 - 9 AÑOS</t>
  </si>
  <si>
    <t>NOTA QUICES</t>
  </si>
  <si>
    <t>DEFINITIVA QUICES Y TRABAJOS</t>
  </si>
  <si>
    <t>APOYO EVENTOS</t>
  </si>
  <si>
    <t>FESTIVAL ACUATICO PARALIMPICO</t>
  </si>
  <si>
    <t xml:space="preserve">OLIMPIADAS ESPECIALES DEL CAFÉ 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</si>
</sst>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rgb="FF000000"/>
      <name val="Calibri"/>
      <family val="2"/>
      <scheme val="minor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6"/>
      <color rgb="FF000000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3" tint="-0.249977111117893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30"/>
      <color rgb="FF0070C0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5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1" fillId="2" borderId="31" xfId="0" applyFont="1" applyFill="1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9" fontId="7" fillId="0" borderId="26" xfId="0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10" fillId="0" borderId="0" xfId="0" applyFont="1"/>
    <xf numFmtId="0" fontId="8" fillId="2" borderId="3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2" fontId="12" fillId="0" borderId="37" xfId="0" applyNumberFormat="1" applyFont="1" applyBorder="1" applyAlignment="1">
      <alignment horizontal="center" vertical="center"/>
    </xf>
    <xf numFmtId="9" fontId="7" fillId="0" borderId="39" xfId="0" applyNumberFormat="1" applyFont="1" applyBorder="1" applyAlignment="1">
      <alignment horizontal="center" vertical="center" wrapText="1"/>
    </xf>
    <xf numFmtId="9" fontId="7" fillId="0" borderId="42" xfId="0" applyNumberFormat="1" applyFont="1" applyBorder="1" applyAlignment="1">
      <alignment horizontal="center" vertical="center" wrapText="1"/>
    </xf>
    <xf numFmtId="2" fontId="14" fillId="0" borderId="43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2" fontId="13" fillId="0" borderId="19" xfId="0" applyNumberFormat="1" applyFont="1" applyBorder="1" applyAlignment="1">
      <alignment horizontal="center" vertical="center"/>
    </xf>
    <xf numFmtId="2" fontId="13" fillId="0" borderId="35" xfId="0" applyNumberFormat="1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2" fontId="16" fillId="0" borderId="19" xfId="0" applyNumberFormat="1" applyFont="1" applyBorder="1" applyAlignment="1">
      <alignment horizontal="center" vertical="center"/>
    </xf>
    <xf numFmtId="2" fontId="16" fillId="0" borderId="35" xfId="0" applyNumberFormat="1" applyFont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 vertical="center" wrapText="1"/>
    </xf>
    <xf numFmtId="2" fontId="14" fillId="0" borderId="20" xfId="0" applyNumberFormat="1" applyFont="1" applyBorder="1" applyAlignment="1">
      <alignment horizontal="center" vertical="center"/>
    </xf>
    <xf numFmtId="2" fontId="14" fillId="0" borderId="46" xfId="0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2" fontId="15" fillId="4" borderId="19" xfId="0" applyNumberFormat="1" applyFont="1" applyFill="1" applyBorder="1" applyAlignment="1">
      <alignment horizontal="center" vertical="center"/>
    </xf>
    <xf numFmtId="2" fontId="15" fillId="4" borderId="35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2" fontId="12" fillId="0" borderId="4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2" fontId="12" fillId="0" borderId="9" xfId="0" applyNumberFormat="1" applyFont="1" applyBorder="1" applyAlignment="1">
      <alignment horizontal="center" vertical="center"/>
    </xf>
    <xf numFmtId="2" fontId="12" fillId="0" borderId="38" xfId="0" applyNumberFormat="1" applyFont="1" applyBorder="1" applyAlignment="1">
      <alignment horizontal="center" vertical="center"/>
    </xf>
    <xf numFmtId="2" fontId="12" fillId="0" borderId="41" xfId="0" applyNumberFormat="1" applyFont="1" applyBorder="1" applyAlignment="1">
      <alignment horizontal="center" vertical="center"/>
    </xf>
    <xf numFmtId="2" fontId="12" fillId="0" borderId="45" xfId="0" applyNumberFormat="1" applyFont="1" applyBorder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2" borderId="36" xfId="0" applyFont="1" applyFill="1" applyBorder="1" applyAlignment="1">
      <alignment vertical="center" wrapText="1"/>
    </xf>
    <xf numFmtId="0" fontId="0" fillId="0" borderId="0" xfId="0" applyFont="1"/>
    <xf numFmtId="0" fontId="21" fillId="2" borderId="6" xfId="0" applyFont="1" applyFill="1" applyBorder="1" applyAlignment="1">
      <alignment vertical="center" wrapText="1"/>
    </xf>
    <xf numFmtId="0" fontId="21" fillId="2" borderId="8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0" fontId="0" fillId="0" borderId="0" xfId="0" applyFont="1" applyBorder="1"/>
    <xf numFmtId="0" fontId="23" fillId="2" borderId="0" xfId="0" applyFont="1" applyFill="1" applyBorder="1" applyAlignment="1">
      <alignment vertical="center" wrapText="1"/>
    </xf>
    <xf numFmtId="0" fontId="21" fillId="6" borderId="6" xfId="0" applyFont="1" applyFill="1" applyBorder="1" applyAlignment="1">
      <alignment vertical="center" wrapText="1"/>
    </xf>
    <xf numFmtId="0" fontId="19" fillId="0" borderId="3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Border="1"/>
    <xf numFmtId="2" fontId="6" fillId="0" borderId="47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2" fontId="6" fillId="0" borderId="20" xfId="0" applyNumberFormat="1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2" fontId="6" fillId="0" borderId="48" xfId="0" applyNumberFormat="1" applyFont="1" applyBorder="1" applyAlignment="1">
      <alignment horizontal="center" vertical="center"/>
    </xf>
    <xf numFmtId="2" fontId="6" fillId="0" borderId="35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18" xfId="0" applyBorder="1"/>
    <xf numFmtId="0" fontId="0" fillId="0" borderId="16" xfId="0" applyBorder="1"/>
    <xf numFmtId="0" fontId="0" fillId="0" borderId="17" xfId="0" applyBorder="1"/>
    <xf numFmtId="0" fontId="7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9" fontId="27" fillId="0" borderId="26" xfId="0" applyNumberFormat="1" applyFont="1" applyBorder="1" applyAlignment="1">
      <alignment horizontal="center" vertical="center" wrapText="1"/>
    </xf>
    <xf numFmtId="2" fontId="19" fillId="0" borderId="37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2" fontId="19" fillId="0" borderId="38" xfId="0" applyNumberFormat="1" applyFont="1" applyBorder="1" applyAlignment="1">
      <alignment horizontal="center" vertical="center"/>
    </xf>
    <xf numFmtId="0" fontId="27" fillId="7" borderId="27" xfId="0" applyFont="1" applyFill="1" applyBorder="1" applyAlignment="1">
      <alignment horizontal="center" vertical="center" wrapText="1"/>
    </xf>
    <xf numFmtId="2" fontId="19" fillId="7" borderId="50" xfId="0" applyNumberFormat="1" applyFont="1" applyFill="1" applyBorder="1" applyAlignment="1">
      <alignment horizontal="center" vertical="center"/>
    </xf>
    <xf numFmtId="2" fontId="19" fillId="7" borderId="51" xfId="0" applyNumberFormat="1" applyFont="1" applyFill="1" applyBorder="1" applyAlignment="1">
      <alignment horizontal="center" vertical="center"/>
    </xf>
    <xf numFmtId="9" fontId="27" fillId="6" borderId="39" xfId="0" applyNumberFormat="1" applyFont="1" applyFill="1" applyBorder="1" applyAlignment="1">
      <alignment horizontal="center" vertical="center" wrapText="1"/>
    </xf>
    <xf numFmtId="2" fontId="19" fillId="6" borderId="40" xfId="0" applyNumberFormat="1" applyFont="1" applyFill="1" applyBorder="1" applyAlignment="1">
      <alignment horizontal="center" vertical="center"/>
    </xf>
    <xf numFmtId="2" fontId="19" fillId="6" borderId="41" xfId="0" applyNumberFormat="1" applyFont="1" applyFill="1" applyBorder="1" applyAlignment="1">
      <alignment horizontal="center" vertical="center"/>
    </xf>
    <xf numFmtId="2" fontId="19" fillId="6" borderId="37" xfId="0" applyNumberFormat="1" applyFont="1" applyFill="1" applyBorder="1" applyAlignment="1">
      <alignment horizontal="center" vertical="center"/>
    </xf>
    <xf numFmtId="2" fontId="19" fillId="6" borderId="38" xfId="0" applyNumberFormat="1" applyFont="1" applyFill="1" applyBorder="1" applyAlignment="1">
      <alignment horizontal="center" vertical="center"/>
    </xf>
    <xf numFmtId="9" fontId="27" fillId="6" borderId="42" xfId="0" applyNumberFormat="1" applyFont="1" applyFill="1" applyBorder="1" applyAlignment="1">
      <alignment horizontal="center" vertical="center" wrapText="1"/>
    </xf>
    <xf numFmtId="2" fontId="19" fillId="6" borderId="1" xfId="0" applyNumberFormat="1" applyFont="1" applyFill="1" applyBorder="1" applyAlignment="1">
      <alignment horizontal="center" vertical="center"/>
    </xf>
    <xf numFmtId="2" fontId="19" fillId="6" borderId="9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40" xfId="0" applyFont="1" applyBorder="1"/>
    <xf numFmtId="0" fontId="0" fillId="0" borderId="45" xfId="0" applyFont="1" applyBorder="1"/>
    <xf numFmtId="0" fontId="0" fillId="0" borderId="52" xfId="0" applyFont="1" applyBorder="1"/>
    <xf numFmtId="0" fontId="18" fillId="0" borderId="45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2" fontId="19" fillId="7" borderId="7" xfId="0" applyNumberFormat="1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2" fontId="19" fillId="0" borderId="9" xfId="0" applyNumberFormat="1" applyFont="1" applyBorder="1" applyAlignment="1">
      <alignment horizontal="center" vertical="center"/>
    </xf>
    <xf numFmtId="2" fontId="19" fillId="7" borderId="10" xfId="0" applyNumberFormat="1" applyFont="1" applyFill="1" applyBorder="1" applyAlignment="1">
      <alignment horizontal="center" vertical="center"/>
    </xf>
    <xf numFmtId="0" fontId="0" fillId="0" borderId="36" xfId="0" applyFont="1" applyBorder="1"/>
    <xf numFmtId="0" fontId="7" fillId="0" borderId="50" xfId="0" applyFont="1" applyBorder="1" applyAlignment="1">
      <alignment horizontal="center" vertical="center"/>
    </xf>
    <xf numFmtId="0" fontId="0" fillId="0" borderId="6" xfId="0" applyFont="1" applyBorder="1"/>
    <xf numFmtId="0" fontId="0" fillId="0" borderId="8" xfId="0" applyFont="1" applyBorder="1"/>
    <xf numFmtId="0" fontId="0" fillId="0" borderId="12" xfId="0" applyFont="1" applyBorder="1"/>
    <xf numFmtId="0" fontId="7" fillId="0" borderId="51" xfId="0" applyFont="1" applyBorder="1" applyAlignment="1">
      <alignment horizontal="center" vertical="center"/>
    </xf>
    <xf numFmtId="0" fontId="0" fillId="0" borderId="32" xfId="0" applyFont="1" applyBorder="1"/>
    <xf numFmtId="0" fontId="18" fillId="0" borderId="6" xfId="0" applyFont="1" applyBorder="1" applyAlignment="1">
      <alignment horizontal="center" vertical="center" wrapText="1"/>
    </xf>
    <xf numFmtId="0" fontId="0" fillId="0" borderId="53" xfId="0" applyFont="1" applyBorder="1"/>
    <xf numFmtId="0" fontId="0" fillId="0" borderId="41" xfId="0" applyFont="1" applyBorder="1"/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0"/>
  <sheetViews>
    <sheetView topLeftCell="B1" zoomScale="60" zoomScaleNormal="60" workbookViewId="0">
      <selection activeCell="F53" sqref="F53"/>
    </sheetView>
  </sheetViews>
  <sheetFormatPr baseColWidth="10" defaultRowHeight="15"/>
  <cols>
    <col min="2" max="2" width="40.28515625" customWidth="1"/>
    <col min="3" max="3" width="17.85546875" customWidth="1"/>
    <col min="4" max="4" width="19.42578125" customWidth="1"/>
    <col min="6" max="6" width="18.28515625" customWidth="1"/>
    <col min="7" max="7" width="12.7109375" customWidth="1"/>
    <col min="8" max="8" width="20.7109375" customWidth="1"/>
    <col min="9" max="9" width="12.7109375" customWidth="1"/>
    <col min="10" max="10" width="20.7109375" customWidth="1"/>
    <col min="11" max="14" width="16.28515625" customWidth="1"/>
    <col min="15" max="15" width="16" customWidth="1"/>
    <col min="16" max="16" width="22.85546875" customWidth="1"/>
  </cols>
  <sheetData>
    <row r="1" spans="2:16" ht="25.15" customHeight="1"/>
    <row r="2" spans="2:16" ht="25.15" customHeight="1">
      <c r="B2" s="27" t="s">
        <v>51</v>
      </c>
    </row>
    <row r="3" spans="2:16" ht="25.15" customHeight="1" thickBot="1"/>
    <row r="4" spans="2:16" ht="60" customHeight="1" thickBot="1">
      <c r="B4" s="23" t="s">
        <v>0</v>
      </c>
      <c r="C4" s="24" t="s">
        <v>1</v>
      </c>
      <c r="D4" s="24" t="s">
        <v>2</v>
      </c>
      <c r="E4" s="24" t="s">
        <v>22</v>
      </c>
      <c r="F4" s="24" t="s">
        <v>48</v>
      </c>
      <c r="G4" s="25">
        <v>0.5</v>
      </c>
      <c r="H4" s="24" t="s">
        <v>44</v>
      </c>
      <c r="I4" s="32">
        <v>0.5</v>
      </c>
      <c r="J4" s="36" t="s">
        <v>67</v>
      </c>
      <c r="K4" s="33">
        <v>0.7</v>
      </c>
      <c r="L4" s="24" t="s">
        <v>49</v>
      </c>
      <c r="M4" s="39" t="s">
        <v>50</v>
      </c>
      <c r="N4" s="22" t="s">
        <v>68</v>
      </c>
      <c r="O4" s="42">
        <v>0.3</v>
      </c>
      <c r="P4" s="45" t="s">
        <v>48</v>
      </c>
    </row>
    <row r="5" spans="2:16" ht="30" customHeight="1">
      <c r="B5" s="28" t="s">
        <v>3</v>
      </c>
      <c r="C5" s="48">
        <v>1100</v>
      </c>
      <c r="D5" s="48">
        <v>850</v>
      </c>
      <c r="E5" s="31">
        <f>+(5*C5)/D5</f>
        <v>6.4705882352941178</v>
      </c>
      <c r="F5" s="31">
        <v>5</v>
      </c>
      <c r="G5" s="31">
        <f>(F5*50)/100</f>
        <v>2.5</v>
      </c>
      <c r="H5" s="31">
        <v>3.6666666666666665</v>
      </c>
      <c r="I5" s="49">
        <f>(H5*50)/100</f>
        <v>1.833333333333333</v>
      </c>
      <c r="J5" s="37">
        <f>SUM(G5+I5)</f>
        <v>4.333333333333333</v>
      </c>
      <c r="K5" s="34">
        <f>(J5*70)/100</f>
        <v>3.0333333333333332</v>
      </c>
      <c r="L5" s="31">
        <v>2.9</v>
      </c>
      <c r="M5" s="49">
        <v>1.47</v>
      </c>
      <c r="N5" s="40">
        <f>SUM(L5+M5)</f>
        <v>4.37</v>
      </c>
      <c r="O5" s="43">
        <f>(N5*30)/100</f>
        <v>1.3109999999999999</v>
      </c>
      <c r="P5" s="46">
        <f>SUM(K5+O5)</f>
        <v>4.3443333333333332</v>
      </c>
    </row>
    <row r="6" spans="2:16" ht="30" customHeight="1">
      <c r="B6" s="29" t="s">
        <v>4</v>
      </c>
      <c r="C6" s="50">
        <v>900</v>
      </c>
      <c r="D6" s="50">
        <v>850</v>
      </c>
      <c r="E6" s="51">
        <f t="shared" ref="E6:E24" si="0">+(5*C6)/D6</f>
        <v>5.2941176470588234</v>
      </c>
      <c r="F6" s="51">
        <v>5</v>
      </c>
      <c r="G6" s="31">
        <f t="shared" ref="G6:G24" si="1">(F6*50)/100</f>
        <v>2.5</v>
      </c>
      <c r="H6" s="51">
        <v>3.3333333333333335</v>
      </c>
      <c r="I6" s="49">
        <f t="shared" ref="I6:I24" si="2">(H6*50)/100</f>
        <v>1.666666666666667</v>
      </c>
      <c r="J6" s="37">
        <f t="shared" ref="J6:J24" si="3">SUM(G6+I6)</f>
        <v>4.166666666666667</v>
      </c>
      <c r="K6" s="34">
        <f t="shared" ref="K6:K24" si="4">(J6*70)/100</f>
        <v>2.916666666666667</v>
      </c>
      <c r="L6" s="51">
        <v>2.38</v>
      </c>
      <c r="M6" s="56">
        <v>0.28999999999999998</v>
      </c>
      <c r="N6" s="40">
        <f t="shared" ref="N6:N24" si="5">SUM(L6+M6)</f>
        <v>2.67</v>
      </c>
      <c r="O6" s="43">
        <f t="shared" ref="O6:O24" si="6">(N6*30)/100</f>
        <v>0.80099999999999993</v>
      </c>
      <c r="P6" s="46">
        <f t="shared" ref="P6:P24" si="7">SUM(K6+O6)</f>
        <v>3.7176666666666671</v>
      </c>
    </row>
    <row r="7" spans="2:16" ht="30" customHeight="1">
      <c r="B7" s="29" t="s">
        <v>53</v>
      </c>
      <c r="C7" s="50">
        <v>650</v>
      </c>
      <c r="D7" s="50">
        <v>550</v>
      </c>
      <c r="E7" s="51">
        <f t="shared" si="0"/>
        <v>5.9090909090909092</v>
      </c>
      <c r="F7" s="51">
        <v>5</v>
      </c>
      <c r="G7" s="31">
        <f t="shared" si="1"/>
        <v>2.5</v>
      </c>
      <c r="H7" s="51">
        <v>2.6666666666666665</v>
      </c>
      <c r="I7" s="49">
        <f t="shared" si="2"/>
        <v>1.333333333333333</v>
      </c>
      <c r="J7" s="37">
        <f t="shared" si="3"/>
        <v>3.833333333333333</v>
      </c>
      <c r="K7" s="34">
        <f t="shared" si="4"/>
        <v>2.6833333333333331</v>
      </c>
      <c r="L7" s="51">
        <v>2.93</v>
      </c>
      <c r="M7" s="56">
        <v>0.91</v>
      </c>
      <c r="N7" s="40">
        <f t="shared" si="5"/>
        <v>3.8400000000000003</v>
      </c>
      <c r="O7" s="43">
        <f t="shared" si="6"/>
        <v>1.1520000000000001</v>
      </c>
      <c r="P7" s="46">
        <f t="shared" si="7"/>
        <v>3.8353333333333333</v>
      </c>
    </row>
    <row r="8" spans="2:16" ht="30" customHeight="1">
      <c r="B8" s="29" t="s">
        <v>54</v>
      </c>
      <c r="C8" s="50">
        <v>1300</v>
      </c>
      <c r="D8" s="50">
        <v>1000</v>
      </c>
      <c r="E8" s="51">
        <f t="shared" si="0"/>
        <v>6.5</v>
      </c>
      <c r="F8" s="51">
        <v>5</v>
      </c>
      <c r="G8" s="31">
        <f t="shared" si="1"/>
        <v>2.5</v>
      </c>
      <c r="H8" s="51">
        <v>3.6666666666666665</v>
      </c>
      <c r="I8" s="49">
        <f t="shared" si="2"/>
        <v>1.833333333333333</v>
      </c>
      <c r="J8" s="37">
        <f t="shared" si="3"/>
        <v>4.333333333333333</v>
      </c>
      <c r="K8" s="34">
        <f t="shared" si="4"/>
        <v>3.0333333333333332</v>
      </c>
      <c r="L8" s="51">
        <v>2.33</v>
      </c>
      <c r="M8" s="56">
        <v>1.5</v>
      </c>
      <c r="N8" s="40">
        <f t="shared" si="5"/>
        <v>3.83</v>
      </c>
      <c r="O8" s="43">
        <f t="shared" si="6"/>
        <v>1.149</v>
      </c>
      <c r="P8" s="46">
        <f t="shared" si="7"/>
        <v>4.1823333333333332</v>
      </c>
    </row>
    <row r="9" spans="2:16" ht="30" customHeight="1">
      <c r="B9" s="29" t="s">
        <v>7</v>
      </c>
      <c r="C9" s="50">
        <v>700</v>
      </c>
      <c r="D9" s="50">
        <v>700</v>
      </c>
      <c r="E9" s="51">
        <f t="shared" si="0"/>
        <v>5</v>
      </c>
      <c r="F9" s="51">
        <v>5</v>
      </c>
      <c r="G9" s="31">
        <f t="shared" si="1"/>
        <v>2.5</v>
      </c>
      <c r="H9" s="51">
        <v>4.333333333333333</v>
      </c>
      <c r="I9" s="49">
        <f t="shared" si="2"/>
        <v>2.1666666666666665</v>
      </c>
      <c r="J9" s="37">
        <f t="shared" si="3"/>
        <v>4.6666666666666661</v>
      </c>
      <c r="K9" s="34">
        <f t="shared" si="4"/>
        <v>3.2666666666666662</v>
      </c>
      <c r="L9" s="51">
        <v>3.6</v>
      </c>
      <c r="M9" s="56">
        <v>0</v>
      </c>
      <c r="N9" s="40">
        <f t="shared" si="5"/>
        <v>3.6</v>
      </c>
      <c r="O9" s="43">
        <f t="shared" si="6"/>
        <v>1.08</v>
      </c>
      <c r="P9" s="46">
        <f t="shared" si="7"/>
        <v>4.3466666666666658</v>
      </c>
    </row>
    <row r="10" spans="2:16" ht="30" customHeight="1">
      <c r="B10" s="29" t="s">
        <v>66</v>
      </c>
      <c r="C10" s="50">
        <v>0</v>
      </c>
      <c r="D10" s="50">
        <v>550</v>
      </c>
      <c r="E10" s="51">
        <f t="shared" si="0"/>
        <v>0</v>
      </c>
      <c r="F10" s="51">
        <v>0</v>
      </c>
      <c r="G10" s="31">
        <f t="shared" si="1"/>
        <v>0</v>
      </c>
      <c r="H10" s="51">
        <v>0</v>
      </c>
      <c r="I10" s="49">
        <f t="shared" si="2"/>
        <v>0</v>
      </c>
      <c r="J10" s="37">
        <f t="shared" si="3"/>
        <v>0</v>
      </c>
      <c r="K10" s="34">
        <f t="shared" si="4"/>
        <v>0</v>
      </c>
      <c r="L10" s="51">
        <v>3.6</v>
      </c>
      <c r="M10" s="56">
        <v>0</v>
      </c>
      <c r="N10" s="40">
        <f t="shared" si="5"/>
        <v>3.6</v>
      </c>
      <c r="O10" s="43">
        <f t="shared" si="6"/>
        <v>1.08</v>
      </c>
      <c r="P10" s="46">
        <f t="shared" si="7"/>
        <v>1.08</v>
      </c>
    </row>
    <row r="11" spans="2:16" ht="30" customHeight="1">
      <c r="B11" s="29" t="s">
        <v>8</v>
      </c>
      <c r="C11" s="50">
        <v>750</v>
      </c>
      <c r="D11" s="50">
        <v>700</v>
      </c>
      <c r="E11" s="51">
        <f t="shared" si="0"/>
        <v>5.3571428571428568</v>
      </c>
      <c r="F11" s="51">
        <v>5</v>
      </c>
      <c r="G11" s="31">
        <f t="shared" si="1"/>
        <v>2.5</v>
      </c>
      <c r="H11" s="51">
        <v>3.3333333333333335</v>
      </c>
      <c r="I11" s="49">
        <f t="shared" si="2"/>
        <v>1.666666666666667</v>
      </c>
      <c r="J11" s="37">
        <f t="shared" si="3"/>
        <v>4.166666666666667</v>
      </c>
      <c r="K11" s="34">
        <f t="shared" si="4"/>
        <v>2.916666666666667</v>
      </c>
      <c r="L11" s="51">
        <v>2.95</v>
      </c>
      <c r="M11" s="56">
        <v>0.36</v>
      </c>
      <c r="N11" s="40">
        <f t="shared" si="5"/>
        <v>3.31</v>
      </c>
      <c r="O11" s="43">
        <f t="shared" si="6"/>
        <v>0.99299999999999999</v>
      </c>
      <c r="P11" s="46">
        <f t="shared" si="7"/>
        <v>3.9096666666666668</v>
      </c>
    </row>
    <row r="12" spans="2:16" ht="30" customHeight="1">
      <c r="B12" s="29" t="s">
        <v>9</v>
      </c>
      <c r="C12" s="50">
        <v>750</v>
      </c>
      <c r="D12" s="50">
        <v>700</v>
      </c>
      <c r="E12" s="51">
        <f t="shared" si="0"/>
        <v>5.3571428571428568</v>
      </c>
      <c r="F12" s="51">
        <v>5</v>
      </c>
      <c r="G12" s="31">
        <f t="shared" si="1"/>
        <v>2.5</v>
      </c>
      <c r="H12" s="51">
        <v>4.3</v>
      </c>
      <c r="I12" s="49">
        <f t="shared" si="2"/>
        <v>2.15</v>
      </c>
      <c r="J12" s="37">
        <f t="shared" si="3"/>
        <v>4.6500000000000004</v>
      </c>
      <c r="K12" s="34">
        <f t="shared" si="4"/>
        <v>3.2549999999999999</v>
      </c>
      <c r="L12" s="51">
        <v>2.92</v>
      </c>
      <c r="M12" s="56">
        <v>0.36</v>
      </c>
      <c r="N12" s="40">
        <f t="shared" si="5"/>
        <v>3.28</v>
      </c>
      <c r="O12" s="43">
        <f t="shared" si="6"/>
        <v>0.98399999999999987</v>
      </c>
      <c r="P12" s="46">
        <f t="shared" si="7"/>
        <v>4.2389999999999999</v>
      </c>
    </row>
    <row r="13" spans="2:16" ht="30" customHeight="1">
      <c r="B13" s="29" t="s">
        <v>10</v>
      </c>
      <c r="C13" s="50">
        <v>800</v>
      </c>
      <c r="D13" s="50">
        <v>550</v>
      </c>
      <c r="E13" s="51">
        <f t="shared" si="0"/>
        <v>7.2727272727272725</v>
      </c>
      <c r="F13" s="51">
        <v>5</v>
      </c>
      <c r="G13" s="31">
        <f t="shared" si="1"/>
        <v>2.5</v>
      </c>
      <c r="H13" s="58">
        <v>3.38</v>
      </c>
      <c r="I13" s="49">
        <f t="shared" si="2"/>
        <v>1.69</v>
      </c>
      <c r="J13" s="37">
        <f t="shared" si="3"/>
        <v>4.1899999999999995</v>
      </c>
      <c r="K13" s="34">
        <f t="shared" si="4"/>
        <v>2.9329999999999994</v>
      </c>
      <c r="L13" s="51">
        <v>3.11</v>
      </c>
      <c r="M13" s="56">
        <v>1.89</v>
      </c>
      <c r="N13" s="40">
        <f t="shared" si="5"/>
        <v>5</v>
      </c>
      <c r="O13" s="43">
        <f t="shared" si="6"/>
        <v>1.5</v>
      </c>
      <c r="P13" s="46">
        <f t="shared" si="7"/>
        <v>4.4329999999999998</v>
      </c>
    </row>
    <row r="14" spans="2:16" ht="30" customHeight="1">
      <c r="B14" s="29" t="s">
        <v>11</v>
      </c>
      <c r="C14" s="50">
        <v>450</v>
      </c>
      <c r="D14" s="50">
        <v>400</v>
      </c>
      <c r="E14" s="51">
        <f t="shared" si="0"/>
        <v>5.625</v>
      </c>
      <c r="F14" s="51">
        <v>5</v>
      </c>
      <c r="G14" s="31">
        <f t="shared" si="1"/>
        <v>2.5</v>
      </c>
      <c r="H14" s="51">
        <v>4.333333333333333</v>
      </c>
      <c r="I14" s="49">
        <f t="shared" si="2"/>
        <v>2.1666666666666665</v>
      </c>
      <c r="J14" s="37">
        <f t="shared" si="3"/>
        <v>4.6666666666666661</v>
      </c>
      <c r="K14" s="34">
        <f t="shared" si="4"/>
        <v>3.2666666666666662</v>
      </c>
      <c r="L14" s="51">
        <v>2.2799999999999998</v>
      </c>
      <c r="M14" s="56">
        <v>0.63</v>
      </c>
      <c r="N14" s="40">
        <f t="shared" si="5"/>
        <v>2.9099999999999997</v>
      </c>
      <c r="O14" s="43">
        <f t="shared" si="6"/>
        <v>0.873</v>
      </c>
      <c r="P14" s="46">
        <f t="shared" si="7"/>
        <v>4.1396666666666659</v>
      </c>
    </row>
    <row r="15" spans="2:16" ht="30" customHeight="1">
      <c r="B15" s="29" t="s">
        <v>12</v>
      </c>
      <c r="C15" s="50">
        <v>1100</v>
      </c>
      <c r="D15" s="50">
        <v>1000</v>
      </c>
      <c r="E15" s="51">
        <f t="shared" si="0"/>
        <v>5.5</v>
      </c>
      <c r="F15" s="51">
        <v>5</v>
      </c>
      <c r="G15" s="31">
        <f t="shared" si="1"/>
        <v>2.5</v>
      </c>
      <c r="H15" s="51">
        <v>4</v>
      </c>
      <c r="I15" s="49">
        <f t="shared" si="2"/>
        <v>2</v>
      </c>
      <c r="J15" s="37">
        <f t="shared" si="3"/>
        <v>4.5</v>
      </c>
      <c r="K15" s="34">
        <f t="shared" si="4"/>
        <v>3.15</v>
      </c>
      <c r="L15" s="51">
        <v>2.41</v>
      </c>
      <c r="M15" s="56">
        <v>0.5</v>
      </c>
      <c r="N15" s="40">
        <f t="shared" si="5"/>
        <v>2.91</v>
      </c>
      <c r="O15" s="43">
        <f t="shared" si="6"/>
        <v>0.87300000000000011</v>
      </c>
      <c r="P15" s="46">
        <f t="shared" si="7"/>
        <v>4.0229999999999997</v>
      </c>
    </row>
    <row r="16" spans="2:16" ht="30" customHeight="1">
      <c r="B16" s="29" t="s">
        <v>13</v>
      </c>
      <c r="C16" s="50">
        <v>650</v>
      </c>
      <c r="D16" s="50">
        <v>550</v>
      </c>
      <c r="E16" s="51">
        <f t="shared" si="0"/>
        <v>5.9090909090909092</v>
      </c>
      <c r="F16" s="51">
        <v>5</v>
      </c>
      <c r="G16" s="31">
        <f t="shared" si="1"/>
        <v>2.5</v>
      </c>
      <c r="H16" s="51">
        <v>3.6666666666666665</v>
      </c>
      <c r="I16" s="49">
        <f t="shared" si="2"/>
        <v>1.833333333333333</v>
      </c>
      <c r="J16" s="37">
        <f t="shared" si="3"/>
        <v>4.333333333333333</v>
      </c>
      <c r="K16" s="34">
        <f t="shared" si="4"/>
        <v>3.0333333333333332</v>
      </c>
      <c r="L16" s="51">
        <v>3.22</v>
      </c>
      <c r="M16" s="56">
        <v>0.91</v>
      </c>
      <c r="N16" s="40">
        <f t="shared" si="5"/>
        <v>4.13</v>
      </c>
      <c r="O16" s="43">
        <f t="shared" si="6"/>
        <v>1.2389999999999999</v>
      </c>
      <c r="P16" s="46">
        <f t="shared" si="7"/>
        <v>4.2723333333333331</v>
      </c>
    </row>
    <row r="17" spans="2:16" ht="30" customHeight="1">
      <c r="B17" s="29" t="s">
        <v>55</v>
      </c>
      <c r="C17" s="50">
        <v>500</v>
      </c>
      <c r="D17" s="50">
        <v>550</v>
      </c>
      <c r="E17" s="51">
        <f t="shared" si="0"/>
        <v>4.5454545454545459</v>
      </c>
      <c r="F17" s="51">
        <v>4.55</v>
      </c>
      <c r="G17" s="31">
        <f t="shared" si="1"/>
        <v>2.2749999999999999</v>
      </c>
      <c r="H17" s="51">
        <v>3.3</v>
      </c>
      <c r="I17" s="49">
        <f t="shared" si="2"/>
        <v>1.65</v>
      </c>
      <c r="J17" s="37">
        <f t="shared" si="3"/>
        <v>3.9249999999999998</v>
      </c>
      <c r="K17" s="34">
        <f t="shared" si="4"/>
        <v>2.7475000000000001</v>
      </c>
      <c r="L17" s="51">
        <v>3.09</v>
      </c>
      <c r="M17" s="56">
        <v>0</v>
      </c>
      <c r="N17" s="40">
        <f t="shared" si="5"/>
        <v>3.09</v>
      </c>
      <c r="O17" s="43">
        <f t="shared" si="6"/>
        <v>0.92699999999999994</v>
      </c>
      <c r="P17" s="46">
        <f t="shared" si="7"/>
        <v>3.6745000000000001</v>
      </c>
    </row>
    <row r="18" spans="2:16" ht="30" customHeight="1">
      <c r="B18" s="29" t="s">
        <v>15</v>
      </c>
      <c r="C18" s="50">
        <v>350</v>
      </c>
      <c r="D18" s="50">
        <v>400</v>
      </c>
      <c r="E18" s="51">
        <f t="shared" si="0"/>
        <v>4.375</v>
      </c>
      <c r="F18" s="51">
        <v>4.38</v>
      </c>
      <c r="G18" s="31">
        <f t="shared" si="1"/>
        <v>2.19</v>
      </c>
      <c r="H18" s="51">
        <v>3.3333333333333335</v>
      </c>
      <c r="I18" s="49">
        <f t="shared" si="2"/>
        <v>1.666666666666667</v>
      </c>
      <c r="J18" s="37">
        <f t="shared" si="3"/>
        <v>3.8566666666666669</v>
      </c>
      <c r="K18" s="34">
        <f t="shared" si="4"/>
        <v>2.6996666666666669</v>
      </c>
      <c r="L18" s="51">
        <v>2.87</v>
      </c>
      <c r="M18" s="56">
        <v>0</v>
      </c>
      <c r="N18" s="40">
        <f t="shared" si="5"/>
        <v>2.87</v>
      </c>
      <c r="O18" s="43">
        <f t="shared" si="6"/>
        <v>0.8610000000000001</v>
      </c>
      <c r="P18" s="46">
        <f t="shared" si="7"/>
        <v>3.5606666666666671</v>
      </c>
    </row>
    <row r="19" spans="2:16" ht="30" customHeight="1">
      <c r="B19" s="29" t="s">
        <v>16</v>
      </c>
      <c r="C19" s="50">
        <v>650</v>
      </c>
      <c r="D19" s="50">
        <v>550</v>
      </c>
      <c r="E19" s="51">
        <f t="shared" si="0"/>
        <v>5.9090909090909092</v>
      </c>
      <c r="F19" s="51">
        <v>5</v>
      </c>
      <c r="G19" s="31">
        <f t="shared" si="1"/>
        <v>2.5</v>
      </c>
      <c r="H19" s="51">
        <v>3.6666666666666665</v>
      </c>
      <c r="I19" s="49">
        <f t="shared" si="2"/>
        <v>1.833333333333333</v>
      </c>
      <c r="J19" s="37">
        <f t="shared" si="3"/>
        <v>4.333333333333333</v>
      </c>
      <c r="K19" s="34">
        <f t="shared" si="4"/>
        <v>3.0333333333333332</v>
      </c>
      <c r="L19" s="51">
        <v>3.11</v>
      </c>
      <c r="M19" s="56">
        <v>0.91</v>
      </c>
      <c r="N19" s="40">
        <f t="shared" si="5"/>
        <v>4.0199999999999996</v>
      </c>
      <c r="O19" s="43">
        <f t="shared" si="6"/>
        <v>1.206</v>
      </c>
      <c r="P19" s="46">
        <f t="shared" si="7"/>
        <v>4.2393333333333327</v>
      </c>
    </row>
    <row r="20" spans="2:16" ht="30" customHeight="1">
      <c r="B20" s="29" t="s">
        <v>17</v>
      </c>
      <c r="C20" s="50">
        <v>900</v>
      </c>
      <c r="D20" s="50">
        <v>850</v>
      </c>
      <c r="E20" s="51">
        <f t="shared" si="0"/>
        <v>5.2941176470588234</v>
      </c>
      <c r="F20" s="51">
        <v>5</v>
      </c>
      <c r="G20" s="31">
        <f t="shared" si="1"/>
        <v>2.5</v>
      </c>
      <c r="H20" s="51">
        <v>4</v>
      </c>
      <c r="I20" s="49">
        <f t="shared" si="2"/>
        <v>2</v>
      </c>
      <c r="J20" s="37">
        <f t="shared" si="3"/>
        <v>4.5</v>
      </c>
      <c r="K20" s="34">
        <f t="shared" si="4"/>
        <v>3.15</v>
      </c>
      <c r="L20" s="51">
        <v>0.125</v>
      </c>
      <c r="M20" s="56">
        <v>0.28999999999999998</v>
      </c>
      <c r="N20" s="40">
        <f t="shared" si="5"/>
        <v>0.41499999999999998</v>
      </c>
      <c r="O20" s="43">
        <f t="shared" si="6"/>
        <v>0.1245</v>
      </c>
      <c r="P20" s="46">
        <f t="shared" si="7"/>
        <v>3.2744999999999997</v>
      </c>
    </row>
    <row r="21" spans="2:16" ht="30" customHeight="1">
      <c r="B21" s="29" t="s">
        <v>18</v>
      </c>
      <c r="C21" s="50">
        <v>650</v>
      </c>
      <c r="D21" s="50">
        <v>550</v>
      </c>
      <c r="E21" s="51">
        <f t="shared" si="0"/>
        <v>5.9090909090909092</v>
      </c>
      <c r="F21" s="51">
        <v>5</v>
      </c>
      <c r="G21" s="31">
        <f t="shared" si="1"/>
        <v>2.5</v>
      </c>
      <c r="H21" s="51">
        <v>4.666666666666667</v>
      </c>
      <c r="I21" s="49">
        <f t="shared" si="2"/>
        <v>2.3333333333333335</v>
      </c>
      <c r="J21" s="37">
        <f t="shared" si="3"/>
        <v>4.8333333333333339</v>
      </c>
      <c r="K21" s="34">
        <f t="shared" si="4"/>
        <v>3.3833333333333337</v>
      </c>
      <c r="L21" s="51">
        <v>2.5299999999999998</v>
      </c>
      <c r="M21" s="56">
        <v>0.91</v>
      </c>
      <c r="N21" s="40">
        <f t="shared" si="5"/>
        <v>3.44</v>
      </c>
      <c r="O21" s="43">
        <f t="shared" si="6"/>
        <v>1.032</v>
      </c>
      <c r="P21" s="46">
        <f t="shared" si="7"/>
        <v>4.4153333333333338</v>
      </c>
    </row>
    <row r="22" spans="2:16" ht="30" customHeight="1">
      <c r="B22" s="29" t="s">
        <v>19</v>
      </c>
      <c r="C22" s="50">
        <v>1000</v>
      </c>
      <c r="D22" s="50">
        <v>850</v>
      </c>
      <c r="E22" s="51">
        <f t="shared" si="0"/>
        <v>5.882352941176471</v>
      </c>
      <c r="F22" s="51">
        <v>5</v>
      </c>
      <c r="G22" s="31">
        <f t="shared" si="1"/>
        <v>2.5</v>
      </c>
      <c r="H22" s="51">
        <v>5</v>
      </c>
      <c r="I22" s="49">
        <f t="shared" si="2"/>
        <v>2.5</v>
      </c>
      <c r="J22" s="37">
        <f t="shared" si="3"/>
        <v>5</v>
      </c>
      <c r="K22" s="34">
        <f t="shared" si="4"/>
        <v>3.5</v>
      </c>
      <c r="L22" s="51">
        <v>3.6</v>
      </c>
      <c r="M22" s="56">
        <v>0.88</v>
      </c>
      <c r="N22" s="40">
        <f t="shared" si="5"/>
        <v>4.4800000000000004</v>
      </c>
      <c r="O22" s="43">
        <f t="shared" si="6"/>
        <v>1.3440000000000001</v>
      </c>
      <c r="P22" s="46">
        <f t="shared" si="7"/>
        <v>4.8440000000000003</v>
      </c>
    </row>
    <row r="23" spans="2:16" ht="30" customHeight="1">
      <c r="B23" s="29" t="s">
        <v>20</v>
      </c>
      <c r="C23" s="50">
        <v>300</v>
      </c>
      <c r="D23" s="50">
        <v>400</v>
      </c>
      <c r="E23" s="51">
        <f t="shared" si="0"/>
        <v>3.75</v>
      </c>
      <c r="F23" s="51">
        <v>3.75</v>
      </c>
      <c r="G23" s="31">
        <f t="shared" si="1"/>
        <v>1.875</v>
      </c>
      <c r="H23" s="51">
        <v>3</v>
      </c>
      <c r="I23" s="49">
        <f t="shared" si="2"/>
        <v>1.5</v>
      </c>
      <c r="J23" s="37">
        <f t="shared" si="3"/>
        <v>3.375</v>
      </c>
      <c r="K23" s="34">
        <f t="shared" si="4"/>
        <v>2.3624999999999998</v>
      </c>
      <c r="L23" s="51">
        <v>2.56</v>
      </c>
      <c r="M23" s="56">
        <v>0</v>
      </c>
      <c r="N23" s="40">
        <f t="shared" si="5"/>
        <v>2.56</v>
      </c>
      <c r="O23" s="43">
        <f t="shared" si="6"/>
        <v>0.76800000000000002</v>
      </c>
      <c r="P23" s="46">
        <f t="shared" si="7"/>
        <v>3.1304999999999996</v>
      </c>
    </row>
    <row r="24" spans="2:16" ht="30" customHeight="1" thickBot="1">
      <c r="B24" s="30" t="s">
        <v>56</v>
      </c>
      <c r="C24" s="52">
        <v>550</v>
      </c>
      <c r="D24" s="52">
        <v>400</v>
      </c>
      <c r="E24" s="53">
        <f t="shared" si="0"/>
        <v>6.875</v>
      </c>
      <c r="F24" s="53">
        <v>5</v>
      </c>
      <c r="G24" s="54">
        <f t="shared" si="1"/>
        <v>2.5</v>
      </c>
      <c r="H24" s="53">
        <v>2.6666666666666665</v>
      </c>
      <c r="I24" s="55">
        <f t="shared" si="2"/>
        <v>1.333333333333333</v>
      </c>
      <c r="J24" s="38">
        <f t="shared" si="3"/>
        <v>3.833333333333333</v>
      </c>
      <c r="K24" s="35">
        <f t="shared" si="4"/>
        <v>2.6833333333333331</v>
      </c>
      <c r="L24" s="53">
        <v>2.89</v>
      </c>
      <c r="M24" s="57">
        <v>1.88</v>
      </c>
      <c r="N24" s="41">
        <f t="shared" si="5"/>
        <v>4.7699999999999996</v>
      </c>
      <c r="O24" s="44">
        <f t="shared" si="6"/>
        <v>1.431</v>
      </c>
      <c r="P24" s="47">
        <f t="shared" si="7"/>
        <v>4.1143333333333327</v>
      </c>
    </row>
    <row r="25" spans="2:16" ht="30" customHeight="1"/>
    <row r="26" spans="2:16" ht="30" customHeight="1"/>
    <row r="27" spans="2:16" ht="30" customHeight="1">
      <c r="B27" s="26" t="s">
        <v>52</v>
      </c>
    </row>
    <row r="28" spans="2:16" ht="15.75" thickBot="1"/>
    <row r="29" spans="2:16" ht="60" customHeight="1" thickBot="1">
      <c r="B29" s="23" t="s">
        <v>0</v>
      </c>
      <c r="C29" s="24" t="s">
        <v>1</v>
      </c>
      <c r="D29" s="24" t="s">
        <v>2</v>
      </c>
      <c r="E29" s="24" t="s">
        <v>22</v>
      </c>
      <c r="F29" s="24" t="s">
        <v>48</v>
      </c>
      <c r="G29" s="25">
        <v>0.5</v>
      </c>
      <c r="H29" s="24" t="s">
        <v>44</v>
      </c>
      <c r="I29" s="32">
        <v>0.5</v>
      </c>
      <c r="J29" s="36" t="s">
        <v>67</v>
      </c>
      <c r="K29" s="33">
        <v>0.7</v>
      </c>
      <c r="L29" s="24" t="s">
        <v>49</v>
      </c>
      <c r="M29" s="39" t="s">
        <v>50</v>
      </c>
      <c r="N29" s="22" t="s">
        <v>68</v>
      </c>
      <c r="O29" s="42">
        <v>0.3</v>
      </c>
      <c r="P29" s="45" t="s">
        <v>48</v>
      </c>
    </row>
    <row r="30" spans="2:16" ht="30" customHeight="1">
      <c r="B30" s="28" t="s">
        <v>23</v>
      </c>
      <c r="C30" s="48">
        <v>850</v>
      </c>
      <c r="D30" s="48">
        <v>1000</v>
      </c>
      <c r="E30" s="31">
        <f>+(5*C30)/D30</f>
        <v>4.25</v>
      </c>
      <c r="F30" s="31">
        <v>4.25</v>
      </c>
      <c r="G30" s="31">
        <f>(F30*50)/100</f>
        <v>2.125</v>
      </c>
      <c r="H30" s="31">
        <v>3.3333333333333335</v>
      </c>
      <c r="I30" s="49">
        <f>(H30*50)/100</f>
        <v>1.666666666666667</v>
      </c>
      <c r="J30" s="37">
        <f>SUM(G30+I30)</f>
        <v>3.791666666666667</v>
      </c>
      <c r="K30" s="34">
        <f>(J30*70)/100</f>
        <v>2.6541666666666668</v>
      </c>
      <c r="L30" s="31">
        <v>3.11</v>
      </c>
      <c r="M30" s="49">
        <v>0</v>
      </c>
      <c r="N30" s="40">
        <f>SUM(L30+M30)</f>
        <v>3.11</v>
      </c>
      <c r="O30" s="43">
        <f>(N30*30)/100</f>
        <v>0.93299999999999994</v>
      </c>
      <c r="P30" s="46">
        <f>SUM(K30+O30)</f>
        <v>3.5871666666666666</v>
      </c>
    </row>
    <row r="31" spans="2:16" ht="30" customHeight="1">
      <c r="B31" s="29" t="s">
        <v>24</v>
      </c>
      <c r="C31" s="50">
        <v>600</v>
      </c>
      <c r="D31" s="50">
        <v>550</v>
      </c>
      <c r="E31" s="51">
        <f t="shared" ref="E31:E50" si="8">+(5*C31)/D31</f>
        <v>5.4545454545454541</v>
      </c>
      <c r="F31" s="51">
        <v>5</v>
      </c>
      <c r="G31" s="31">
        <f t="shared" ref="G31:G49" si="9">(F31*50)/100</f>
        <v>2.5</v>
      </c>
      <c r="H31" s="51">
        <v>5</v>
      </c>
      <c r="I31" s="49">
        <f t="shared" ref="I31:I49" si="10">(H31*50)/100</f>
        <v>2.5</v>
      </c>
      <c r="J31" s="37">
        <f t="shared" ref="J31:J49" si="11">SUM(G31+I31)</f>
        <v>5</v>
      </c>
      <c r="K31" s="34">
        <f t="shared" ref="K31:K49" si="12">(J31*70)/100</f>
        <v>3.5</v>
      </c>
      <c r="L31" s="51">
        <v>2.89</v>
      </c>
      <c r="M31" s="56">
        <v>0.45</v>
      </c>
      <c r="N31" s="40">
        <f t="shared" ref="N31:N49" si="13">SUM(L31+M31)</f>
        <v>3.3400000000000003</v>
      </c>
      <c r="O31" s="43">
        <f t="shared" ref="O31:O49" si="14">(N31*30)/100</f>
        <v>1.002</v>
      </c>
      <c r="P31" s="46">
        <f t="shared" ref="P31:P49" si="15">SUM(K31+O31)</f>
        <v>4.5019999999999998</v>
      </c>
    </row>
    <row r="32" spans="2:16" ht="30" customHeight="1">
      <c r="B32" s="29" t="s">
        <v>57</v>
      </c>
      <c r="C32" s="50">
        <v>650</v>
      </c>
      <c r="D32" s="50">
        <v>550</v>
      </c>
      <c r="E32" s="51">
        <f t="shared" si="8"/>
        <v>5.9090909090909092</v>
      </c>
      <c r="F32" s="51">
        <v>5</v>
      </c>
      <c r="G32" s="31">
        <f t="shared" si="9"/>
        <v>2.5</v>
      </c>
      <c r="H32" s="51">
        <v>5</v>
      </c>
      <c r="I32" s="49">
        <f t="shared" si="10"/>
        <v>2.5</v>
      </c>
      <c r="J32" s="37">
        <f t="shared" si="11"/>
        <v>5</v>
      </c>
      <c r="K32" s="34">
        <f t="shared" si="12"/>
        <v>3.5</v>
      </c>
      <c r="L32" s="51">
        <v>3.09</v>
      </c>
      <c r="M32" s="56">
        <v>0.91</v>
      </c>
      <c r="N32" s="40">
        <f t="shared" si="13"/>
        <v>4</v>
      </c>
      <c r="O32" s="43">
        <f t="shared" si="14"/>
        <v>1.2</v>
      </c>
      <c r="P32" s="46">
        <f t="shared" si="15"/>
        <v>4.7</v>
      </c>
    </row>
    <row r="33" spans="2:16" ht="30" customHeight="1">
      <c r="B33" s="29" t="s">
        <v>58</v>
      </c>
      <c r="C33" s="50">
        <v>1050</v>
      </c>
      <c r="D33" s="50">
        <v>1000</v>
      </c>
      <c r="E33" s="51">
        <f t="shared" si="8"/>
        <v>5.25</v>
      </c>
      <c r="F33" s="51">
        <v>5</v>
      </c>
      <c r="G33" s="31">
        <f t="shared" si="9"/>
        <v>2.5</v>
      </c>
      <c r="H33" s="51">
        <v>3.3333333333333335</v>
      </c>
      <c r="I33" s="49">
        <f t="shared" si="10"/>
        <v>1.666666666666667</v>
      </c>
      <c r="J33" s="37">
        <f t="shared" si="11"/>
        <v>4.166666666666667</v>
      </c>
      <c r="K33" s="34">
        <f t="shared" si="12"/>
        <v>2.916666666666667</v>
      </c>
      <c r="L33" s="51">
        <v>2.41</v>
      </c>
      <c r="M33" s="56">
        <v>0.25</v>
      </c>
      <c r="N33" s="40">
        <f t="shared" si="13"/>
        <v>2.66</v>
      </c>
      <c r="O33" s="43">
        <f t="shared" si="14"/>
        <v>0.79800000000000015</v>
      </c>
      <c r="P33" s="46">
        <f t="shared" si="15"/>
        <v>3.714666666666667</v>
      </c>
    </row>
    <row r="34" spans="2:16" ht="30" customHeight="1">
      <c r="B34" s="29" t="s">
        <v>27</v>
      </c>
      <c r="C34" s="50">
        <v>1750</v>
      </c>
      <c r="D34" s="50">
        <v>1900</v>
      </c>
      <c r="E34" s="51">
        <f t="shared" si="8"/>
        <v>4.6052631578947372</v>
      </c>
      <c r="F34" s="51">
        <v>4.6100000000000003</v>
      </c>
      <c r="G34" s="31">
        <f t="shared" si="9"/>
        <v>2.3050000000000002</v>
      </c>
      <c r="H34" s="51">
        <v>5</v>
      </c>
      <c r="I34" s="49">
        <f t="shared" si="10"/>
        <v>2.5</v>
      </c>
      <c r="J34" s="37">
        <f t="shared" si="11"/>
        <v>4.8049999999999997</v>
      </c>
      <c r="K34" s="34">
        <f t="shared" si="12"/>
        <v>3.3634999999999997</v>
      </c>
      <c r="L34" s="51">
        <v>2.92</v>
      </c>
      <c r="M34" s="56">
        <v>0</v>
      </c>
      <c r="N34" s="40">
        <f t="shared" si="13"/>
        <v>2.92</v>
      </c>
      <c r="O34" s="43">
        <f t="shared" si="14"/>
        <v>0.87599999999999989</v>
      </c>
      <c r="P34" s="46">
        <f t="shared" si="15"/>
        <v>4.2394999999999996</v>
      </c>
    </row>
    <row r="35" spans="2:16" ht="34.9" customHeight="1">
      <c r="B35" s="29" t="s">
        <v>59</v>
      </c>
      <c r="C35" s="50">
        <v>550</v>
      </c>
      <c r="D35" s="50">
        <v>550</v>
      </c>
      <c r="E35" s="51">
        <f t="shared" si="8"/>
        <v>5</v>
      </c>
      <c r="F35" s="51">
        <v>5</v>
      </c>
      <c r="G35" s="31">
        <f t="shared" si="9"/>
        <v>2.5</v>
      </c>
      <c r="H35" s="51">
        <v>4.666666666666667</v>
      </c>
      <c r="I35" s="49">
        <f t="shared" si="10"/>
        <v>2.3333333333333335</v>
      </c>
      <c r="J35" s="37">
        <f t="shared" si="11"/>
        <v>4.8333333333333339</v>
      </c>
      <c r="K35" s="34">
        <f t="shared" si="12"/>
        <v>3.3833333333333337</v>
      </c>
      <c r="L35" s="51">
        <v>2.38</v>
      </c>
      <c r="M35" s="56">
        <v>0</v>
      </c>
      <c r="N35" s="40">
        <f t="shared" si="13"/>
        <v>2.38</v>
      </c>
      <c r="O35" s="43">
        <f t="shared" si="14"/>
        <v>0.71399999999999997</v>
      </c>
      <c r="P35" s="46">
        <f t="shared" si="15"/>
        <v>4.0973333333333333</v>
      </c>
    </row>
    <row r="36" spans="2:16" ht="30" customHeight="1">
      <c r="B36" s="29" t="s">
        <v>60</v>
      </c>
      <c r="C36" s="50">
        <v>750</v>
      </c>
      <c r="D36" s="50">
        <v>700</v>
      </c>
      <c r="E36" s="51">
        <f t="shared" si="8"/>
        <v>5.3571428571428568</v>
      </c>
      <c r="F36" s="51">
        <v>5</v>
      </c>
      <c r="G36" s="31">
        <f t="shared" si="9"/>
        <v>2.5</v>
      </c>
      <c r="H36" s="51">
        <v>4.333333333333333</v>
      </c>
      <c r="I36" s="49">
        <f t="shared" si="10"/>
        <v>2.1666666666666665</v>
      </c>
      <c r="J36" s="37">
        <f t="shared" si="11"/>
        <v>4.6666666666666661</v>
      </c>
      <c r="K36" s="34">
        <f t="shared" si="12"/>
        <v>3.2666666666666662</v>
      </c>
      <c r="L36" s="51">
        <v>2.23</v>
      </c>
      <c r="M36" s="56">
        <v>0.36</v>
      </c>
      <c r="N36" s="40">
        <f t="shared" si="13"/>
        <v>2.59</v>
      </c>
      <c r="O36" s="43">
        <f t="shared" si="14"/>
        <v>0.77699999999999991</v>
      </c>
      <c r="P36" s="46">
        <f t="shared" si="15"/>
        <v>4.0436666666666659</v>
      </c>
    </row>
    <row r="37" spans="2:16" ht="30" customHeight="1">
      <c r="B37" s="29" t="s">
        <v>30</v>
      </c>
      <c r="C37" s="50">
        <v>400</v>
      </c>
      <c r="D37" s="50">
        <v>400</v>
      </c>
      <c r="E37" s="51">
        <f t="shared" si="8"/>
        <v>5</v>
      </c>
      <c r="F37" s="51">
        <v>5</v>
      </c>
      <c r="G37" s="31">
        <f t="shared" si="9"/>
        <v>2.5</v>
      </c>
      <c r="H37" s="51">
        <v>3.6666666666666665</v>
      </c>
      <c r="I37" s="49">
        <f t="shared" si="10"/>
        <v>1.833333333333333</v>
      </c>
      <c r="J37" s="37">
        <f t="shared" si="11"/>
        <v>4.333333333333333</v>
      </c>
      <c r="K37" s="34">
        <f t="shared" si="12"/>
        <v>3.0333333333333332</v>
      </c>
      <c r="L37" s="51">
        <v>2.95</v>
      </c>
      <c r="M37" s="56">
        <v>0</v>
      </c>
      <c r="N37" s="40">
        <f t="shared" si="13"/>
        <v>2.95</v>
      </c>
      <c r="O37" s="43">
        <f t="shared" si="14"/>
        <v>0.88500000000000001</v>
      </c>
      <c r="P37" s="46">
        <f t="shared" si="15"/>
        <v>3.918333333333333</v>
      </c>
    </row>
    <row r="38" spans="2:16" ht="30" customHeight="1">
      <c r="B38" s="29" t="s">
        <v>31</v>
      </c>
      <c r="C38" s="50">
        <v>950</v>
      </c>
      <c r="D38" s="50">
        <v>1000</v>
      </c>
      <c r="E38" s="51">
        <f t="shared" si="8"/>
        <v>4.75</v>
      </c>
      <c r="F38" s="51">
        <v>4.75</v>
      </c>
      <c r="G38" s="31">
        <f t="shared" si="9"/>
        <v>2.375</v>
      </c>
      <c r="H38" s="51">
        <v>3.3333333333333335</v>
      </c>
      <c r="I38" s="49">
        <f t="shared" si="10"/>
        <v>1.666666666666667</v>
      </c>
      <c r="J38" s="37">
        <f t="shared" si="11"/>
        <v>4.041666666666667</v>
      </c>
      <c r="K38" s="34">
        <f t="shared" si="12"/>
        <v>2.8291666666666671</v>
      </c>
      <c r="L38" s="51">
        <v>2.93</v>
      </c>
      <c r="M38" s="56">
        <v>0</v>
      </c>
      <c r="N38" s="40">
        <f t="shared" si="13"/>
        <v>2.93</v>
      </c>
      <c r="O38" s="43">
        <f t="shared" si="14"/>
        <v>0.879</v>
      </c>
      <c r="P38" s="46">
        <f t="shared" si="15"/>
        <v>3.7081666666666671</v>
      </c>
    </row>
    <row r="39" spans="2:16" ht="30" customHeight="1">
      <c r="B39" s="29" t="s">
        <v>61</v>
      </c>
      <c r="C39" s="50">
        <v>1000</v>
      </c>
      <c r="D39" s="50">
        <v>1000</v>
      </c>
      <c r="E39" s="51">
        <f t="shared" si="8"/>
        <v>5</v>
      </c>
      <c r="F39" s="51">
        <v>5</v>
      </c>
      <c r="G39" s="31">
        <f t="shared" si="9"/>
        <v>2.5</v>
      </c>
      <c r="H39" s="51">
        <v>3.6666666666666665</v>
      </c>
      <c r="I39" s="49">
        <f t="shared" si="10"/>
        <v>1.833333333333333</v>
      </c>
      <c r="J39" s="37">
        <f t="shared" si="11"/>
        <v>4.333333333333333</v>
      </c>
      <c r="K39" s="34">
        <f t="shared" si="12"/>
        <v>3.0333333333333332</v>
      </c>
      <c r="L39" s="51">
        <v>2.33</v>
      </c>
      <c r="M39" s="56">
        <v>0</v>
      </c>
      <c r="N39" s="40">
        <f t="shared" si="13"/>
        <v>2.33</v>
      </c>
      <c r="O39" s="43">
        <f t="shared" si="14"/>
        <v>0.69900000000000007</v>
      </c>
      <c r="P39" s="46">
        <f t="shared" si="15"/>
        <v>3.7323333333333331</v>
      </c>
    </row>
    <row r="40" spans="2:16" ht="30" customHeight="1">
      <c r="B40" s="29" t="s">
        <v>62</v>
      </c>
      <c r="C40" s="50">
        <v>1000</v>
      </c>
      <c r="D40" s="50">
        <v>1000</v>
      </c>
      <c r="E40" s="51">
        <f t="shared" si="8"/>
        <v>5</v>
      </c>
      <c r="F40" s="51">
        <v>5</v>
      </c>
      <c r="G40" s="31">
        <f t="shared" si="9"/>
        <v>2.5</v>
      </c>
      <c r="H40" s="51">
        <v>4.333333333333333</v>
      </c>
      <c r="I40" s="49">
        <f t="shared" si="10"/>
        <v>2.1666666666666665</v>
      </c>
      <c r="J40" s="37">
        <f t="shared" si="11"/>
        <v>4.6666666666666661</v>
      </c>
      <c r="K40" s="34">
        <f t="shared" si="12"/>
        <v>3.2666666666666662</v>
      </c>
      <c r="L40" s="51">
        <v>3.22</v>
      </c>
      <c r="M40" s="56">
        <v>0</v>
      </c>
      <c r="N40" s="40">
        <f t="shared" si="13"/>
        <v>3.22</v>
      </c>
      <c r="O40" s="43">
        <f t="shared" si="14"/>
        <v>0.96600000000000008</v>
      </c>
      <c r="P40" s="46">
        <f t="shared" si="15"/>
        <v>4.2326666666666659</v>
      </c>
    </row>
    <row r="41" spans="2:16" ht="30" customHeight="1">
      <c r="B41" s="29" t="s">
        <v>63</v>
      </c>
      <c r="C41" s="50">
        <v>400</v>
      </c>
      <c r="D41" s="50">
        <v>450</v>
      </c>
      <c r="E41" s="51">
        <f t="shared" si="8"/>
        <v>4.4444444444444446</v>
      </c>
      <c r="F41" s="51">
        <v>4.4400000000000004</v>
      </c>
      <c r="G41" s="31">
        <f t="shared" si="9"/>
        <v>2.2200000000000002</v>
      </c>
      <c r="H41" s="51">
        <v>3.6666666666666665</v>
      </c>
      <c r="I41" s="49">
        <f t="shared" si="10"/>
        <v>1.833333333333333</v>
      </c>
      <c r="J41" s="37">
        <f t="shared" si="11"/>
        <v>4.0533333333333328</v>
      </c>
      <c r="K41" s="34">
        <f t="shared" si="12"/>
        <v>2.837333333333333</v>
      </c>
      <c r="L41" s="51">
        <v>2.2799999999999998</v>
      </c>
      <c r="M41" s="56">
        <v>0</v>
      </c>
      <c r="N41" s="40">
        <f t="shared" si="13"/>
        <v>2.2799999999999998</v>
      </c>
      <c r="O41" s="43">
        <f t="shared" si="14"/>
        <v>0.68399999999999994</v>
      </c>
      <c r="P41" s="46">
        <f t="shared" si="15"/>
        <v>3.5213333333333328</v>
      </c>
    </row>
    <row r="42" spans="2:16" ht="30" customHeight="1">
      <c r="B42" s="29" t="s">
        <v>35</v>
      </c>
      <c r="C42" s="50">
        <v>600</v>
      </c>
      <c r="D42" s="50">
        <v>700</v>
      </c>
      <c r="E42" s="51">
        <f t="shared" si="8"/>
        <v>4.2857142857142856</v>
      </c>
      <c r="F42" s="51">
        <v>4.29</v>
      </c>
      <c r="G42" s="31">
        <f t="shared" si="9"/>
        <v>2.145</v>
      </c>
      <c r="H42" s="51">
        <v>4.666666666666667</v>
      </c>
      <c r="I42" s="49">
        <f t="shared" si="10"/>
        <v>2.3333333333333335</v>
      </c>
      <c r="J42" s="37">
        <f t="shared" si="11"/>
        <v>4.4783333333333335</v>
      </c>
      <c r="K42" s="34">
        <f t="shared" si="12"/>
        <v>3.1348333333333334</v>
      </c>
      <c r="L42" s="51">
        <v>2.5299999999999998</v>
      </c>
      <c r="M42" s="56">
        <v>0</v>
      </c>
      <c r="N42" s="40">
        <f t="shared" si="13"/>
        <v>2.5299999999999998</v>
      </c>
      <c r="O42" s="43">
        <f t="shared" si="14"/>
        <v>0.7589999999999999</v>
      </c>
      <c r="P42" s="46">
        <f t="shared" si="15"/>
        <v>3.8938333333333333</v>
      </c>
    </row>
    <row r="43" spans="2:16" ht="30" customHeight="1">
      <c r="B43" s="29" t="s">
        <v>64</v>
      </c>
      <c r="C43" s="50">
        <v>950</v>
      </c>
      <c r="D43" s="50">
        <v>850</v>
      </c>
      <c r="E43" s="51">
        <f t="shared" si="8"/>
        <v>5.5882352941176467</v>
      </c>
      <c r="F43" s="51">
        <v>5</v>
      </c>
      <c r="G43" s="31">
        <f t="shared" si="9"/>
        <v>2.5</v>
      </c>
      <c r="H43" s="51">
        <v>4.666666666666667</v>
      </c>
      <c r="I43" s="49">
        <f t="shared" si="10"/>
        <v>2.3333333333333335</v>
      </c>
      <c r="J43" s="37">
        <f t="shared" si="11"/>
        <v>4.8333333333333339</v>
      </c>
      <c r="K43" s="34">
        <f t="shared" si="12"/>
        <v>3.3833333333333337</v>
      </c>
      <c r="L43" s="51">
        <v>3.11</v>
      </c>
      <c r="M43" s="56">
        <v>0.59</v>
      </c>
      <c r="N43" s="40">
        <f t="shared" si="13"/>
        <v>3.6999999999999997</v>
      </c>
      <c r="O43" s="43">
        <f t="shared" si="14"/>
        <v>1.1099999999999999</v>
      </c>
      <c r="P43" s="46">
        <f t="shared" si="15"/>
        <v>4.4933333333333341</v>
      </c>
    </row>
    <row r="44" spans="2:16" ht="30" customHeight="1">
      <c r="B44" s="29" t="s">
        <v>37</v>
      </c>
      <c r="C44" s="50">
        <v>600</v>
      </c>
      <c r="D44" s="50">
        <v>700</v>
      </c>
      <c r="E44" s="51">
        <f t="shared" si="8"/>
        <v>4.2857142857142856</v>
      </c>
      <c r="F44" s="51">
        <v>4.29</v>
      </c>
      <c r="G44" s="31">
        <f t="shared" si="9"/>
        <v>2.145</v>
      </c>
      <c r="H44" s="51">
        <v>5</v>
      </c>
      <c r="I44" s="49">
        <f t="shared" si="10"/>
        <v>2.5</v>
      </c>
      <c r="J44" s="37">
        <f t="shared" si="11"/>
        <v>4.6449999999999996</v>
      </c>
      <c r="K44" s="34">
        <f t="shared" si="12"/>
        <v>3.2514999999999996</v>
      </c>
      <c r="L44" s="51">
        <v>2.87</v>
      </c>
      <c r="M44" s="56">
        <v>0</v>
      </c>
      <c r="N44" s="40">
        <f t="shared" si="13"/>
        <v>2.87</v>
      </c>
      <c r="O44" s="43">
        <f t="shared" si="14"/>
        <v>0.8610000000000001</v>
      </c>
      <c r="P44" s="46">
        <f t="shared" si="15"/>
        <v>4.1124999999999998</v>
      </c>
    </row>
    <row r="45" spans="2:16" ht="30" customHeight="1">
      <c r="B45" s="29" t="s">
        <v>38</v>
      </c>
      <c r="C45" s="50">
        <v>600</v>
      </c>
      <c r="D45" s="50">
        <v>550</v>
      </c>
      <c r="E45" s="51">
        <f t="shared" si="8"/>
        <v>5.4545454545454541</v>
      </c>
      <c r="F45" s="51">
        <v>5</v>
      </c>
      <c r="G45" s="31">
        <f t="shared" si="9"/>
        <v>2.5</v>
      </c>
      <c r="H45" s="51">
        <v>4.333333333333333</v>
      </c>
      <c r="I45" s="49">
        <f t="shared" si="10"/>
        <v>2.1666666666666665</v>
      </c>
      <c r="J45" s="37">
        <f t="shared" si="11"/>
        <v>4.6666666666666661</v>
      </c>
      <c r="K45" s="34">
        <f t="shared" si="12"/>
        <v>3.2666666666666662</v>
      </c>
      <c r="L45" s="51">
        <v>2.9</v>
      </c>
      <c r="M45" s="56">
        <v>0.45</v>
      </c>
      <c r="N45" s="40">
        <f t="shared" si="13"/>
        <v>3.35</v>
      </c>
      <c r="O45" s="43">
        <f t="shared" si="14"/>
        <v>1.0049999999999999</v>
      </c>
      <c r="P45" s="46">
        <f t="shared" si="15"/>
        <v>4.2716666666666665</v>
      </c>
    </row>
    <row r="46" spans="2:16" ht="30" customHeight="1">
      <c r="B46" s="29" t="s">
        <v>65</v>
      </c>
      <c r="C46" s="50">
        <v>500</v>
      </c>
      <c r="D46" s="50">
        <v>550</v>
      </c>
      <c r="E46" s="51">
        <f t="shared" si="8"/>
        <v>4.5454545454545459</v>
      </c>
      <c r="F46" s="51">
        <v>4.55</v>
      </c>
      <c r="G46" s="31">
        <f t="shared" si="9"/>
        <v>2.2749999999999999</v>
      </c>
      <c r="H46" s="51">
        <v>3</v>
      </c>
      <c r="I46" s="49">
        <f t="shared" si="10"/>
        <v>1.5</v>
      </c>
      <c r="J46" s="37">
        <f t="shared" si="11"/>
        <v>3.7749999999999999</v>
      </c>
      <c r="K46" s="34">
        <f t="shared" si="12"/>
        <v>2.6425000000000001</v>
      </c>
      <c r="L46" s="51">
        <v>2.23</v>
      </c>
      <c r="M46" s="56">
        <v>0</v>
      </c>
      <c r="N46" s="40">
        <f t="shared" si="13"/>
        <v>2.23</v>
      </c>
      <c r="O46" s="43">
        <f t="shared" si="14"/>
        <v>0.66900000000000004</v>
      </c>
      <c r="P46" s="46">
        <f t="shared" si="15"/>
        <v>3.3115000000000001</v>
      </c>
    </row>
    <row r="47" spans="2:16" ht="30" customHeight="1">
      <c r="B47" s="29" t="s">
        <v>40</v>
      </c>
      <c r="C47" s="50">
        <v>1600</v>
      </c>
      <c r="D47" s="50">
        <v>1900</v>
      </c>
      <c r="E47" s="51">
        <f t="shared" si="8"/>
        <v>4.2105263157894735</v>
      </c>
      <c r="F47" s="51">
        <v>4.21</v>
      </c>
      <c r="G47" s="31">
        <f t="shared" si="9"/>
        <v>2.105</v>
      </c>
      <c r="H47" s="51">
        <v>4.333333333333333</v>
      </c>
      <c r="I47" s="49">
        <f t="shared" si="10"/>
        <v>2.1666666666666665</v>
      </c>
      <c r="J47" s="37">
        <f t="shared" si="11"/>
        <v>4.2716666666666665</v>
      </c>
      <c r="K47" s="34">
        <f t="shared" si="12"/>
        <v>2.9901666666666666</v>
      </c>
      <c r="L47" s="51">
        <v>3.67</v>
      </c>
      <c r="M47" s="56">
        <v>0</v>
      </c>
      <c r="N47" s="40">
        <f t="shared" si="13"/>
        <v>3.67</v>
      </c>
      <c r="O47" s="43">
        <f t="shared" si="14"/>
        <v>1.101</v>
      </c>
      <c r="P47" s="46">
        <f t="shared" si="15"/>
        <v>4.0911666666666662</v>
      </c>
    </row>
    <row r="48" spans="2:16" ht="30" customHeight="1">
      <c r="B48" s="29" t="s">
        <v>41</v>
      </c>
      <c r="C48" s="50">
        <v>1350</v>
      </c>
      <c r="D48" s="50">
        <v>1150</v>
      </c>
      <c r="E48" s="51">
        <f t="shared" si="8"/>
        <v>5.8695652173913047</v>
      </c>
      <c r="F48" s="51">
        <v>5</v>
      </c>
      <c r="G48" s="31">
        <f t="shared" si="9"/>
        <v>2.5</v>
      </c>
      <c r="H48" s="51">
        <v>3.7</v>
      </c>
      <c r="I48" s="49">
        <f t="shared" si="10"/>
        <v>1.85</v>
      </c>
      <c r="J48" s="37">
        <f t="shared" si="11"/>
        <v>4.3499999999999996</v>
      </c>
      <c r="K48" s="34">
        <f t="shared" si="12"/>
        <v>3.0449999999999999</v>
      </c>
      <c r="L48" s="51">
        <v>2.56</v>
      </c>
      <c r="M48" s="56">
        <v>0.87</v>
      </c>
      <c r="N48" s="40">
        <f t="shared" si="13"/>
        <v>3.43</v>
      </c>
      <c r="O48" s="43">
        <f t="shared" si="14"/>
        <v>1.0290000000000001</v>
      </c>
      <c r="P48" s="46">
        <f t="shared" si="15"/>
        <v>4.0739999999999998</v>
      </c>
    </row>
    <row r="49" spans="2:16" ht="30" customHeight="1" thickBot="1">
      <c r="B49" s="30" t="s">
        <v>42</v>
      </c>
      <c r="C49" s="52">
        <v>1050</v>
      </c>
      <c r="D49" s="52">
        <v>1000</v>
      </c>
      <c r="E49" s="53">
        <f t="shared" si="8"/>
        <v>5.25</v>
      </c>
      <c r="F49" s="53">
        <v>5</v>
      </c>
      <c r="G49" s="54">
        <f t="shared" si="9"/>
        <v>2.5</v>
      </c>
      <c r="H49" s="53">
        <v>3.6666666666666665</v>
      </c>
      <c r="I49" s="55">
        <f t="shared" si="10"/>
        <v>1.833333333333333</v>
      </c>
      <c r="J49" s="38">
        <f t="shared" si="11"/>
        <v>4.333333333333333</v>
      </c>
      <c r="K49" s="35">
        <f t="shared" si="12"/>
        <v>3.0333333333333332</v>
      </c>
      <c r="L49" s="53">
        <v>3.67</v>
      </c>
      <c r="M49" s="57">
        <v>0.25</v>
      </c>
      <c r="N49" s="41">
        <f t="shared" si="13"/>
        <v>3.92</v>
      </c>
      <c r="O49" s="44">
        <f t="shared" si="14"/>
        <v>1.1759999999999999</v>
      </c>
      <c r="P49" s="47">
        <f t="shared" si="15"/>
        <v>4.2093333333333334</v>
      </c>
    </row>
    <row r="50" spans="2:16" ht="30" customHeight="1" thickBot="1">
      <c r="B50" s="23" t="s">
        <v>43</v>
      </c>
      <c r="C50" s="24">
        <v>0</v>
      </c>
      <c r="D50" s="24">
        <v>400</v>
      </c>
      <c r="E50" s="24">
        <f t="shared" si="8"/>
        <v>0</v>
      </c>
      <c r="F50" s="24"/>
      <c r="G50" s="25"/>
      <c r="H50" s="24"/>
      <c r="I50" s="32"/>
      <c r="J50" s="36"/>
      <c r="K50" s="33"/>
      <c r="L50" s="24"/>
      <c r="M50" s="39"/>
      <c r="N50" s="22"/>
      <c r="O50" s="42"/>
      <c r="P50" s="4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6"/>
  <sheetViews>
    <sheetView tabSelected="1" topLeftCell="A25" workbookViewId="0">
      <pane xSplit="1" topLeftCell="J1" activePane="topRight" state="frozen"/>
      <selection pane="topRight" activeCell="S32" sqref="S32"/>
    </sheetView>
  </sheetViews>
  <sheetFormatPr baseColWidth="10" defaultRowHeight="15"/>
  <cols>
    <col min="1" max="1" width="34" customWidth="1"/>
    <col min="5" max="5" width="12.140625" bestFit="1" customWidth="1"/>
    <col min="6" max="6" width="12.140625" style="73" customWidth="1"/>
  </cols>
  <sheetData>
    <row r="1" spans="1:23" ht="15.75" thickBot="1"/>
    <row r="2" spans="1:23" ht="15.75" thickBot="1">
      <c r="A2" s="155" t="s">
        <v>0</v>
      </c>
      <c r="B2" s="148" t="s">
        <v>44</v>
      </c>
      <c r="C2" s="149"/>
      <c r="D2" s="150"/>
      <c r="E2" s="151" t="s">
        <v>22</v>
      </c>
      <c r="F2" s="81"/>
      <c r="G2" s="148" t="s">
        <v>86</v>
      </c>
      <c r="H2" s="149"/>
      <c r="I2" s="150"/>
      <c r="J2" s="151" t="s">
        <v>22</v>
      </c>
      <c r="K2" s="148" t="s">
        <v>87</v>
      </c>
      <c r="L2" s="149"/>
      <c r="M2" s="150"/>
      <c r="N2" s="151" t="s">
        <v>22</v>
      </c>
      <c r="O2" s="148" t="s">
        <v>88</v>
      </c>
      <c r="P2" s="149"/>
      <c r="Q2" s="150"/>
      <c r="R2" s="151" t="s">
        <v>22</v>
      </c>
      <c r="S2" s="148" t="s">
        <v>89</v>
      </c>
      <c r="T2" s="149"/>
      <c r="U2" s="150"/>
      <c r="V2" s="146" t="s">
        <v>22</v>
      </c>
      <c r="W2" s="144" t="s">
        <v>48</v>
      </c>
    </row>
    <row r="3" spans="1:23" ht="15.75" thickBot="1">
      <c r="A3" s="156"/>
      <c r="B3" s="11" t="s">
        <v>45</v>
      </c>
      <c r="C3" s="12" t="s">
        <v>46</v>
      </c>
      <c r="D3" s="13" t="s">
        <v>47</v>
      </c>
      <c r="E3" s="152"/>
      <c r="F3" s="81"/>
      <c r="G3" s="11" t="s">
        <v>45</v>
      </c>
      <c r="H3" s="12" t="s">
        <v>46</v>
      </c>
      <c r="I3" s="13" t="s">
        <v>47</v>
      </c>
      <c r="J3" s="152"/>
      <c r="K3" s="11" t="s">
        <v>45</v>
      </c>
      <c r="L3" s="12" t="s">
        <v>46</v>
      </c>
      <c r="M3" s="13" t="s">
        <v>47</v>
      </c>
      <c r="N3" s="152"/>
      <c r="O3" s="11" t="s">
        <v>45</v>
      </c>
      <c r="P3" s="12" t="s">
        <v>46</v>
      </c>
      <c r="Q3" s="13" t="s">
        <v>47</v>
      </c>
      <c r="R3" s="152"/>
      <c r="S3" s="11" t="s">
        <v>45</v>
      </c>
      <c r="T3" s="12" t="s">
        <v>46</v>
      </c>
      <c r="U3" s="13" t="s">
        <v>47</v>
      </c>
      <c r="V3" s="147"/>
      <c r="W3" s="145"/>
    </row>
    <row r="4" spans="1:23" ht="24.95" customHeight="1">
      <c r="A4" s="3" t="s">
        <v>3</v>
      </c>
      <c r="B4" s="14">
        <v>3</v>
      </c>
      <c r="C4" s="15">
        <v>4</v>
      </c>
      <c r="D4" s="16">
        <v>4</v>
      </c>
      <c r="E4" s="82">
        <f>+(B4+C4+D4)/3</f>
        <v>3.6666666666666665</v>
      </c>
      <c r="F4" s="80"/>
      <c r="G4" s="14">
        <v>4</v>
      </c>
      <c r="H4" s="15">
        <v>5</v>
      </c>
      <c r="I4" s="16">
        <v>3</v>
      </c>
      <c r="J4" s="17">
        <f>+(G4+H4+I4)/3</f>
        <v>4</v>
      </c>
      <c r="K4" s="14">
        <v>4.5</v>
      </c>
      <c r="L4" s="15">
        <v>4.5</v>
      </c>
      <c r="M4" s="16">
        <v>5</v>
      </c>
      <c r="N4" s="17">
        <f>+(K4+L4+M4)/3</f>
        <v>4.666666666666667</v>
      </c>
      <c r="O4" s="14">
        <v>4</v>
      </c>
      <c r="P4" s="15">
        <v>5</v>
      </c>
      <c r="Q4" s="16">
        <v>4</v>
      </c>
      <c r="R4" s="17">
        <f>+(O4+P4+Q4)/3</f>
        <v>4.333333333333333</v>
      </c>
      <c r="S4" s="14">
        <v>5</v>
      </c>
      <c r="T4" s="15">
        <v>5</v>
      </c>
      <c r="U4" s="16">
        <v>5</v>
      </c>
      <c r="V4" s="78">
        <f>+(S4+T4+U4)/3</f>
        <v>5</v>
      </c>
      <c r="W4" s="86">
        <f>SUM(J4+N4+R4+V4)/4</f>
        <v>4.5</v>
      </c>
    </row>
    <row r="5" spans="1:23" ht="24.95" customHeight="1">
      <c r="A5" s="1" t="s">
        <v>4</v>
      </c>
      <c r="B5" s="7">
        <v>2</v>
      </c>
      <c r="C5" s="4">
        <v>4</v>
      </c>
      <c r="D5" s="8">
        <v>4</v>
      </c>
      <c r="E5" s="82">
        <f t="shared" ref="E5:E22" si="0">+(B5+C5+D5)/3</f>
        <v>3.3333333333333335</v>
      </c>
      <c r="F5" s="80"/>
      <c r="G5" s="7">
        <v>3</v>
      </c>
      <c r="H5" s="4">
        <v>3</v>
      </c>
      <c r="I5" s="8">
        <v>2</v>
      </c>
      <c r="J5" s="17">
        <f t="shared" ref="J5:J22" si="1">+(G5+H5+I5)/3</f>
        <v>2.6666666666666665</v>
      </c>
      <c r="K5" s="7">
        <v>4.5</v>
      </c>
      <c r="L5" s="4">
        <v>4</v>
      </c>
      <c r="M5" s="8">
        <v>4.5</v>
      </c>
      <c r="N5" s="17">
        <f t="shared" ref="N5:N22" si="2">+(K5+L5+M5)/3</f>
        <v>4.333333333333333</v>
      </c>
      <c r="O5" s="7">
        <v>3</v>
      </c>
      <c r="P5" s="4">
        <v>4</v>
      </c>
      <c r="Q5" s="8">
        <v>5</v>
      </c>
      <c r="R5" s="17">
        <f t="shared" ref="R5:R22" si="3">+(O5+P5+Q5)/3</f>
        <v>4</v>
      </c>
      <c r="S5" s="7">
        <v>4</v>
      </c>
      <c r="T5" s="4">
        <v>4</v>
      </c>
      <c r="U5" s="8">
        <v>4</v>
      </c>
      <c r="V5" s="78">
        <f t="shared" ref="V5:V22" si="4">+(S5+T5+U5)/3</f>
        <v>4</v>
      </c>
      <c r="W5" s="85">
        <f t="shared" ref="W5:W22" si="5">SUM(J5+N5+R5+V5)/4</f>
        <v>3.75</v>
      </c>
    </row>
    <row r="6" spans="1:23" ht="24.95" customHeight="1">
      <c r="A6" s="1" t="s">
        <v>5</v>
      </c>
      <c r="B6" s="7">
        <v>3</v>
      </c>
      <c r="C6" s="4">
        <v>2</v>
      </c>
      <c r="D6" s="8">
        <v>3</v>
      </c>
      <c r="E6" s="82">
        <f t="shared" si="0"/>
        <v>2.6666666666666665</v>
      </c>
      <c r="F6" s="80"/>
      <c r="G6" s="103">
        <v>0</v>
      </c>
      <c r="H6" s="104">
        <v>0</v>
      </c>
      <c r="I6" s="105">
        <v>0</v>
      </c>
      <c r="J6" s="17">
        <f t="shared" si="1"/>
        <v>0</v>
      </c>
      <c r="K6" s="103">
        <v>0</v>
      </c>
      <c r="L6" s="104">
        <v>0</v>
      </c>
      <c r="M6" s="105">
        <v>0</v>
      </c>
      <c r="N6" s="17">
        <f t="shared" si="2"/>
        <v>0</v>
      </c>
      <c r="O6" s="103">
        <v>0</v>
      </c>
      <c r="P6" s="104">
        <v>0</v>
      </c>
      <c r="Q6" s="105">
        <v>0</v>
      </c>
      <c r="R6" s="17">
        <f t="shared" si="3"/>
        <v>0</v>
      </c>
      <c r="S6" s="103">
        <v>0</v>
      </c>
      <c r="T6" s="104">
        <v>0</v>
      </c>
      <c r="U6" s="105">
        <v>0</v>
      </c>
      <c r="V6" s="78">
        <f t="shared" si="4"/>
        <v>0</v>
      </c>
      <c r="W6" s="85">
        <f t="shared" si="5"/>
        <v>0</v>
      </c>
    </row>
    <row r="7" spans="1:23" ht="24.95" customHeight="1">
      <c r="A7" s="1" t="s">
        <v>6</v>
      </c>
      <c r="B7" s="7">
        <v>3</v>
      </c>
      <c r="C7" s="4">
        <v>4</v>
      </c>
      <c r="D7" s="8">
        <v>4</v>
      </c>
      <c r="E7" s="82">
        <f t="shared" si="0"/>
        <v>3.6666666666666665</v>
      </c>
      <c r="F7" s="80"/>
      <c r="G7" s="7">
        <v>3</v>
      </c>
      <c r="H7" s="4">
        <v>5</v>
      </c>
      <c r="I7" s="8">
        <v>3</v>
      </c>
      <c r="J7" s="17">
        <f t="shared" si="1"/>
        <v>3.6666666666666665</v>
      </c>
      <c r="K7" s="7">
        <v>5</v>
      </c>
      <c r="L7" s="4">
        <v>5</v>
      </c>
      <c r="M7" s="8">
        <v>5</v>
      </c>
      <c r="N7" s="17">
        <f t="shared" si="2"/>
        <v>5</v>
      </c>
      <c r="O7" s="7">
        <v>0</v>
      </c>
      <c r="P7" s="4">
        <v>0</v>
      </c>
      <c r="Q7" s="8">
        <v>0</v>
      </c>
      <c r="R7" s="17">
        <f t="shared" si="3"/>
        <v>0</v>
      </c>
      <c r="S7" s="7">
        <v>4</v>
      </c>
      <c r="T7" s="4">
        <v>3</v>
      </c>
      <c r="U7" s="8">
        <v>4.5</v>
      </c>
      <c r="V7" s="78">
        <f t="shared" si="4"/>
        <v>3.8333333333333335</v>
      </c>
      <c r="W7" s="85">
        <f t="shared" si="5"/>
        <v>3.125</v>
      </c>
    </row>
    <row r="8" spans="1:23" ht="24.95" customHeight="1">
      <c r="A8" s="1" t="s">
        <v>7</v>
      </c>
      <c r="B8" s="7">
        <v>5</v>
      </c>
      <c r="C8" s="4">
        <v>4</v>
      </c>
      <c r="D8" s="8">
        <v>4</v>
      </c>
      <c r="E8" s="82">
        <f t="shared" si="0"/>
        <v>4.333333333333333</v>
      </c>
      <c r="F8" s="80"/>
      <c r="G8" s="7">
        <v>5</v>
      </c>
      <c r="H8" s="4">
        <v>5</v>
      </c>
      <c r="I8" s="8">
        <v>4</v>
      </c>
      <c r="J8" s="17">
        <f t="shared" si="1"/>
        <v>4.666666666666667</v>
      </c>
      <c r="K8" s="7">
        <v>4.5</v>
      </c>
      <c r="L8" s="4">
        <v>4</v>
      </c>
      <c r="M8" s="8">
        <v>5</v>
      </c>
      <c r="N8" s="17">
        <f t="shared" si="2"/>
        <v>4.5</v>
      </c>
      <c r="O8" s="7">
        <v>5</v>
      </c>
      <c r="P8" s="4">
        <v>5</v>
      </c>
      <c r="Q8" s="8">
        <v>5</v>
      </c>
      <c r="R8" s="17">
        <f t="shared" si="3"/>
        <v>5</v>
      </c>
      <c r="S8" s="7">
        <v>5</v>
      </c>
      <c r="T8" s="4">
        <v>3</v>
      </c>
      <c r="U8" s="8">
        <v>4.5</v>
      </c>
      <c r="V8" s="78">
        <f t="shared" si="4"/>
        <v>4.166666666666667</v>
      </c>
      <c r="W8" s="85">
        <f t="shared" si="5"/>
        <v>4.5833333333333339</v>
      </c>
    </row>
    <row r="9" spans="1:23" ht="24.95" customHeight="1">
      <c r="A9" s="1" t="s">
        <v>8</v>
      </c>
      <c r="B9" s="7">
        <v>4</v>
      </c>
      <c r="C9" s="4">
        <v>3</v>
      </c>
      <c r="D9" s="8">
        <v>3</v>
      </c>
      <c r="E9" s="82">
        <f t="shared" si="0"/>
        <v>3.3333333333333335</v>
      </c>
      <c r="F9" s="80"/>
      <c r="G9" s="7">
        <v>2</v>
      </c>
      <c r="H9" s="4">
        <v>2</v>
      </c>
      <c r="I9" s="8">
        <v>2</v>
      </c>
      <c r="J9" s="17">
        <f t="shared" si="1"/>
        <v>2</v>
      </c>
      <c r="K9" s="7">
        <v>4.5</v>
      </c>
      <c r="L9" s="4">
        <v>3.5</v>
      </c>
      <c r="M9" s="8">
        <v>5</v>
      </c>
      <c r="N9" s="17">
        <f t="shared" si="2"/>
        <v>4.333333333333333</v>
      </c>
      <c r="O9" s="7">
        <v>5</v>
      </c>
      <c r="P9" s="4">
        <v>3</v>
      </c>
      <c r="Q9" s="8">
        <v>5</v>
      </c>
      <c r="R9" s="17">
        <f t="shared" si="3"/>
        <v>4.333333333333333</v>
      </c>
      <c r="S9" s="7">
        <v>3</v>
      </c>
      <c r="T9" s="4">
        <v>4</v>
      </c>
      <c r="U9" s="8">
        <v>3</v>
      </c>
      <c r="V9" s="78">
        <f t="shared" si="4"/>
        <v>3.3333333333333335</v>
      </c>
      <c r="W9" s="85">
        <f t="shared" si="5"/>
        <v>3.5</v>
      </c>
    </row>
    <row r="10" spans="1:23" ht="24.95" customHeight="1">
      <c r="A10" s="1" t="s">
        <v>9</v>
      </c>
      <c r="B10" s="7">
        <v>5</v>
      </c>
      <c r="C10" s="4">
        <v>4</v>
      </c>
      <c r="D10" s="8">
        <v>4</v>
      </c>
      <c r="E10" s="82">
        <f t="shared" si="0"/>
        <v>4.333333333333333</v>
      </c>
      <c r="F10" s="80"/>
      <c r="G10" s="7">
        <v>2</v>
      </c>
      <c r="H10" s="4">
        <v>5</v>
      </c>
      <c r="I10" s="8">
        <v>3</v>
      </c>
      <c r="J10" s="17">
        <f t="shared" si="1"/>
        <v>3.3333333333333335</v>
      </c>
      <c r="K10" s="7">
        <v>5</v>
      </c>
      <c r="L10" s="4">
        <v>4</v>
      </c>
      <c r="M10" s="8">
        <v>5</v>
      </c>
      <c r="N10" s="17">
        <f t="shared" si="2"/>
        <v>4.666666666666667</v>
      </c>
      <c r="O10" s="7">
        <v>3</v>
      </c>
      <c r="P10" s="4">
        <v>3</v>
      </c>
      <c r="Q10" s="8">
        <v>3</v>
      </c>
      <c r="R10" s="17">
        <f t="shared" si="3"/>
        <v>3</v>
      </c>
      <c r="S10" s="7">
        <v>0</v>
      </c>
      <c r="T10" s="4">
        <v>0</v>
      </c>
      <c r="U10" s="8">
        <v>0</v>
      </c>
      <c r="V10" s="78">
        <f t="shared" si="4"/>
        <v>0</v>
      </c>
      <c r="W10" s="85">
        <f t="shared" si="5"/>
        <v>2.75</v>
      </c>
    </row>
    <row r="11" spans="1:23" ht="24.95" customHeight="1">
      <c r="A11" s="1" t="s">
        <v>10</v>
      </c>
      <c r="B11" s="7">
        <v>3</v>
      </c>
      <c r="C11" s="4">
        <v>3</v>
      </c>
      <c r="D11" s="8">
        <v>3</v>
      </c>
      <c r="E11" s="82">
        <f t="shared" si="0"/>
        <v>3</v>
      </c>
      <c r="F11" s="80"/>
      <c r="G11" s="7">
        <v>2</v>
      </c>
      <c r="H11" s="4">
        <v>2</v>
      </c>
      <c r="I11" s="8">
        <v>2</v>
      </c>
      <c r="J11" s="17">
        <f t="shared" si="1"/>
        <v>2</v>
      </c>
      <c r="K11" s="7">
        <v>4.5</v>
      </c>
      <c r="L11" s="4">
        <v>4</v>
      </c>
      <c r="M11" s="8">
        <v>5</v>
      </c>
      <c r="N11" s="17">
        <f t="shared" si="2"/>
        <v>4.5</v>
      </c>
      <c r="O11" s="7">
        <v>5</v>
      </c>
      <c r="P11" s="4">
        <v>5</v>
      </c>
      <c r="Q11" s="8">
        <v>4</v>
      </c>
      <c r="R11" s="17">
        <f t="shared" si="3"/>
        <v>4.666666666666667</v>
      </c>
      <c r="S11" s="7">
        <v>4.5</v>
      </c>
      <c r="T11" s="4">
        <v>4</v>
      </c>
      <c r="U11" s="8">
        <v>4</v>
      </c>
      <c r="V11" s="78">
        <f t="shared" si="4"/>
        <v>4.166666666666667</v>
      </c>
      <c r="W11" s="85">
        <f t="shared" si="5"/>
        <v>3.8333333333333339</v>
      </c>
    </row>
    <row r="12" spans="1:23" ht="24.95" customHeight="1">
      <c r="A12" s="1" t="s">
        <v>11</v>
      </c>
      <c r="B12" s="7">
        <v>5</v>
      </c>
      <c r="C12" s="4">
        <v>4</v>
      </c>
      <c r="D12" s="8">
        <v>4</v>
      </c>
      <c r="E12" s="82">
        <f t="shared" si="0"/>
        <v>4.333333333333333</v>
      </c>
      <c r="F12" s="80"/>
      <c r="G12" s="7">
        <v>3</v>
      </c>
      <c r="H12" s="4">
        <v>2</v>
      </c>
      <c r="I12" s="8">
        <v>2</v>
      </c>
      <c r="J12" s="17">
        <f t="shared" si="1"/>
        <v>2.3333333333333335</v>
      </c>
      <c r="K12" s="103">
        <v>0</v>
      </c>
      <c r="L12" s="104">
        <v>0</v>
      </c>
      <c r="M12" s="105">
        <v>0</v>
      </c>
      <c r="N12" s="17">
        <f t="shared" si="2"/>
        <v>0</v>
      </c>
      <c r="O12" s="7">
        <v>3</v>
      </c>
      <c r="P12" s="4">
        <v>2</v>
      </c>
      <c r="Q12" s="8">
        <v>3</v>
      </c>
      <c r="R12" s="17">
        <f t="shared" si="3"/>
        <v>2.6666666666666665</v>
      </c>
      <c r="S12" s="103">
        <v>0</v>
      </c>
      <c r="T12" s="104">
        <v>0</v>
      </c>
      <c r="U12" s="105">
        <v>0</v>
      </c>
      <c r="V12" s="78">
        <f t="shared" si="4"/>
        <v>0</v>
      </c>
      <c r="W12" s="85">
        <f t="shared" si="5"/>
        <v>1.25</v>
      </c>
    </row>
    <row r="13" spans="1:23" ht="24.95" customHeight="1">
      <c r="A13" s="1" t="s">
        <v>12</v>
      </c>
      <c r="B13" s="7">
        <v>5</v>
      </c>
      <c r="C13" s="4">
        <v>4</v>
      </c>
      <c r="D13" s="8">
        <v>3</v>
      </c>
      <c r="E13" s="82">
        <f t="shared" si="0"/>
        <v>4</v>
      </c>
      <c r="F13" s="80"/>
      <c r="G13" s="7">
        <v>2</v>
      </c>
      <c r="H13" s="4">
        <v>5</v>
      </c>
      <c r="I13" s="8">
        <v>3</v>
      </c>
      <c r="J13" s="17">
        <f t="shared" si="1"/>
        <v>3.3333333333333335</v>
      </c>
      <c r="K13" s="7">
        <v>5</v>
      </c>
      <c r="L13" s="4">
        <v>4.5</v>
      </c>
      <c r="M13" s="8">
        <v>5</v>
      </c>
      <c r="N13" s="17">
        <f t="shared" si="2"/>
        <v>4.833333333333333</v>
      </c>
      <c r="O13" s="7">
        <v>5</v>
      </c>
      <c r="P13" s="4">
        <v>5</v>
      </c>
      <c r="Q13" s="8">
        <v>5</v>
      </c>
      <c r="R13" s="17">
        <f t="shared" si="3"/>
        <v>5</v>
      </c>
      <c r="S13" s="7">
        <v>5</v>
      </c>
      <c r="T13" s="4">
        <v>5</v>
      </c>
      <c r="U13" s="8">
        <v>5</v>
      </c>
      <c r="V13" s="78">
        <f t="shared" si="4"/>
        <v>5</v>
      </c>
      <c r="W13" s="85">
        <f t="shared" si="5"/>
        <v>4.5416666666666661</v>
      </c>
    </row>
    <row r="14" spans="1:23" ht="24.95" customHeight="1">
      <c r="A14" s="1" t="s">
        <v>13</v>
      </c>
      <c r="B14" s="7">
        <v>4</v>
      </c>
      <c r="C14" s="4">
        <v>4</v>
      </c>
      <c r="D14" s="8">
        <v>3</v>
      </c>
      <c r="E14" s="82">
        <f t="shared" si="0"/>
        <v>3.6666666666666665</v>
      </c>
      <c r="F14" s="80"/>
      <c r="G14" s="7">
        <v>5</v>
      </c>
      <c r="H14" s="4">
        <v>5</v>
      </c>
      <c r="I14" s="8">
        <v>3</v>
      </c>
      <c r="J14" s="17">
        <f t="shared" si="1"/>
        <v>4.333333333333333</v>
      </c>
      <c r="K14" s="7">
        <v>4</v>
      </c>
      <c r="L14" s="4">
        <v>5</v>
      </c>
      <c r="M14" s="8">
        <v>4</v>
      </c>
      <c r="N14" s="17">
        <f t="shared" si="2"/>
        <v>4.333333333333333</v>
      </c>
      <c r="O14" s="7">
        <v>5</v>
      </c>
      <c r="P14" s="4">
        <v>5</v>
      </c>
      <c r="Q14" s="8">
        <v>5</v>
      </c>
      <c r="R14" s="17">
        <f t="shared" si="3"/>
        <v>5</v>
      </c>
      <c r="S14" s="7">
        <v>5</v>
      </c>
      <c r="T14" s="4">
        <v>5</v>
      </c>
      <c r="U14" s="8">
        <v>5</v>
      </c>
      <c r="V14" s="78">
        <f t="shared" si="4"/>
        <v>5</v>
      </c>
      <c r="W14" s="85">
        <f t="shared" si="5"/>
        <v>4.6666666666666661</v>
      </c>
    </row>
    <row r="15" spans="1:23" ht="24.95" customHeight="1">
      <c r="A15" s="1" t="s">
        <v>14</v>
      </c>
      <c r="B15" s="7">
        <v>2</v>
      </c>
      <c r="C15" s="4">
        <v>4</v>
      </c>
      <c r="D15" s="8">
        <v>4</v>
      </c>
      <c r="E15" s="82">
        <f t="shared" si="0"/>
        <v>3.3333333333333335</v>
      </c>
      <c r="F15" s="80"/>
      <c r="G15" s="7">
        <v>3</v>
      </c>
      <c r="H15" s="4">
        <v>2</v>
      </c>
      <c r="I15" s="8">
        <v>2</v>
      </c>
      <c r="J15" s="17">
        <f t="shared" si="1"/>
        <v>2.3333333333333335</v>
      </c>
      <c r="K15" s="7">
        <v>4</v>
      </c>
      <c r="L15" s="4">
        <v>3</v>
      </c>
      <c r="M15" s="8">
        <v>5</v>
      </c>
      <c r="N15" s="17">
        <f t="shared" si="2"/>
        <v>4</v>
      </c>
      <c r="O15" s="7">
        <v>3</v>
      </c>
      <c r="P15" s="4">
        <v>3</v>
      </c>
      <c r="Q15" s="8">
        <v>3</v>
      </c>
      <c r="R15" s="17">
        <f t="shared" si="3"/>
        <v>3</v>
      </c>
      <c r="S15" s="7">
        <v>3.5</v>
      </c>
      <c r="T15" s="4">
        <v>3.5</v>
      </c>
      <c r="U15" s="8">
        <v>3</v>
      </c>
      <c r="V15" s="78">
        <f t="shared" si="4"/>
        <v>3.3333333333333335</v>
      </c>
      <c r="W15" s="85">
        <f t="shared" si="5"/>
        <v>3.166666666666667</v>
      </c>
    </row>
    <row r="16" spans="1:23" ht="24.95" customHeight="1">
      <c r="A16" s="1" t="s">
        <v>15</v>
      </c>
      <c r="B16" s="7">
        <v>4</v>
      </c>
      <c r="C16" s="4">
        <v>4</v>
      </c>
      <c r="D16" s="8">
        <v>2</v>
      </c>
      <c r="E16" s="82">
        <f t="shared" si="0"/>
        <v>3.3333333333333335</v>
      </c>
      <c r="F16" s="80"/>
      <c r="G16" s="7">
        <v>3</v>
      </c>
      <c r="H16" s="4">
        <v>2</v>
      </c>
      <c r="I16" s="8">
        <v>2</v>
      </c>
      <c r="J16" s="17">
        <f t="shared" si="1"/>
        <v>2.3333333333333335</v>
      </c>
      <c r="K16" s="7">
        <v>4</v>
      </c>
      <c r="L16" s="4">
        <v>3</v>
      </c>
      <c r="M16" s="8">
        <v>5</v>
      </c>
      <c r="N16" s="17">
        <f t="shared" si="2"/>
        <v>4</v>
      </c>
      <c r="O16" s="7">
        <v>0</v>
      </c>
      <c r="P16" s="4">
        <v>0</v>
      </c>
      <c r="Q16" s="8">
        <v>0</v>
      </c>
      <c r="R16" s="17">
        <f t="shared" si="3"/>
        <v>0</v>
      </c>
      <c r="S16" s="103">
        <v>0</v>
      </c>
      <c r="T16" s="104">
        <v>0</v>
      </c>
      <c r="U16" s="105">
        <v>0</v>
      </c>
      <c r="V16" s="78">
        <f t="shared" si="4"/>
        <v>0</v>
      </c>
      <c r="W16" s="85">
        <f t="shared" si="5"/>
        <v>1.5833333333333335</v>
      </c>
    </row>
    <row r="17" spans="1:23" ht="24.95" customHeight="1">
      <c r="A17" s="1" t="s">
        <v>16</v>
      </c>
      <c r="B17" s="7">
        <v>4</v>
      </c>
      <c r="C17" s="4">
        <v>3</v>
      </c>
      <c r="D17" s="8">
        <v>4</v>
      </c>
      <c r="E17" s="82">
        <f t="shared" si="0"/>
        <v>3.6666666666666665</v>
      </c>
      <c r="F17" s="80"/>
      <c r="G17" s="7">
        <v>2</v>
      </c>
      <c r="H17" s="4">
        <v>2</v>
      </c>
      <c r="I17" s="8">
        <v>2</v>
      </c>
      <c r="J17" s="17">
        <f t="shared" si="1"/>
        <v>2</v>
      </c>
      <c r="K17" s="7">
        <v>4.5</v>
      </c>
      <c r="L17" s="4">
        <v>4.5</v>
      </c>
      <c r="M17" s="8">
        <v>4.5</v>
      </c>
      <c r="N17" s="17">
        <f t="shared" si="2"/>
        <v>4.5</v>
      </c>
      <c r="O17" s="7">
        <v>3</v>
      </c>
      <c r="P17" s="4">
        <v>2</v>
      </c>
      <c r="Q17" s="8">
        <v>2</v>
      </c>
      <c r="R17" s="17">
        <f t="shared" si="3"/>
        <v>2.3333333333333335</v>
      </c>
      <c r="S17" s="7">
        <v>5</v>
      </c>
      <c r="T17" s="4">
        <v>5</v>
      </c>
      <c r="U17" s="8">
        <v>4</v>
      </c>
      <c r="V17" s="78">
        <f t="shared" si="4"/>
        <v>4.666666666666667</v>
      </c>
      <c r="W17" s="85">
        <f t="shared" si="5"/>
        <v>3.375</v>
      </c>
    </row>
    <row r="18" spans="1:23" ht="24.95" customHeight="1">
      <c r="A18" s="1" t="s">
        <v>17</v>
      </c>
      <c r="B18" s="7">
        <v>4</v>
      </c>
      <c r="C18" s="4">
        <v>3</v>
      </c>
      <c r="D18" s="8">
        <v>5</v>
      </c>
      <c r="E18" s="82">
        <f t="shared" si="0"/>
        <v>4</v>
      </c>
      <c r="F18" s="80"/>
      <c r="G18" s="7">
        <v>2</v>
      </c>
      <c r="H18" s="4">
        <v>2</v>
      </c>
      <c r="I18" s="8">
        <v>2</v>
      </c>
      <c r="J18" s="17">
        <f t="shared" si="1"/>
        <v>2</v>
      </c>
      <c r="K18" s="103">
        <v>0</v>
      </c>
      <c r="L18" s="104">
        <v>0</v>
      </c>
      <c r="M18" s="105">
        <v>0</v>
      </c>
      <c r="N18" s="17">
        <f t="shared" si="2"/>
        <v>0</v>
      </c>
      <c r="O18" s="7">
        <v>5</v>
      </c>
      <c r="P18" s="4">
        <v>5</v>
      </c>
      <c r="Q18" s="8">
        <v>5</v>
      </c>
      <c r="R18" s="17">
        <f t="shared" si="3"/>
        <v>5</v>
      </c>
      <c r="S18" s="103">
        <v>0</v>
      </c>
      <c r="T18" s="104">
        <v>0</v>
      </c>
      <c r="U18" s="105">
        <v>0</v>
      </c>
      <c r="V18" s="78">
        <f t="shared" si="4"/>
        <v>0</v>
      </c>
      <c r="W18" s="85">
        <f t="shared" si="5"/>
        <v>1.75</v>
      </c>
    </row>
    <row r="19" spans="1:23" ht="24.95" customHeight="1">
      <c r="A19" s="1" t="s">
        <v>18</v>
      </c>
      <c r="B19" s="7">
        <v>4</v>
      </c>
      <c r="C19" s="4">
        <v>5</v>
      </c>
      <c r="D19" s="8">
        <v>5</v>
      </c>
      <c r="E19" s="82">
        <f t="shared" si="0"/>
        <v>4.666666666666667</v>
      </c>
      <c r="F19" s="80"/>
      <c r="G19" s="7">
        <v>3</v>
      </c>
      <c r="H19" s="4">
        <v>3</v>
      </c>
      <c r="I19" s="8">
        <v>3</v>
      </c>
      <c r="J19" s="17">
        <f t="shared" si="1"/>
        <v>3</v>
      </c>
      <c r="K19" s="7">
        <v>4.5</v>
      </c>
      <c r="L19" s="4">
        <v>5</v>
      </c>
      <c r="M19" s="8">
        <v>5</v>
      </c>
      <c r="N19" s="17">
        <f t="shared" si="2"/>
        <v>4.833333333333333</v>
      </c>
      <c r="O19" s="7">
        <v>0</v>
      </c>
      <c r="P19" s="4">
        <v>0</v>
      </c>
      <c r="Q19" s="8">
        <v>0</v>
      </c>
      <c r="R19" s="17">
        <f t="shared" si="3"/>
        <v>0</v>
      </c>
      <c r="S19" s="7">
        <v>4.5</v>
      </c>
      <c r="T19" s="4">
        <v>5</v>
      </c>
      <c r="U19" s="8">
        <v>4.5</v>
      </c>
      <c r="V19" s="78">
        <f t="shared" si="4"/>
        <v>4.666666666666667</v>
      </c>
      <c r="W19" s="85">
        <f t="shared" si="5"/>
        <v>3.125</v>
      </c>
    </row>
    <row r="20" spans="1:23" ht="24.95" customHeight="1">
      <c r="A20" s="1" t="s">
        <v>19</v>
      </c>
      <c r="B20" s="7">
        <v>5</v>
      </c>
      <c r="C20" s="4">
        <v>5</v>
      </c>
      <c r="D20" s="8">
        <v>5</v>
      </c>
      <c r="E20" s="82">
        <f t="shared" si="0"/>
        <v>5</v>
      </c>
      <c r="F20" s="80"/>
      <c r="G20" s="7">
        <v>3</v>
      </c>
      <c r="H20" s="4">
        <v>3</v>
      </c>
      <c r="I20" s="8">
        <v>2</v>
      </c>
      <c r="J20" s="17">
        <f t="shared" si="1"/>
        <v>2.6666666666666665</v>
      </c>
      <c r="K20" s="7">
        <v>4.5</v>
      </c>
      <c r="L20" s="4">
        <v>4</v>
      </c>
      <c r="M20" s="8">
        <v>5</v>
      </c>
      <c r="N20" s="17">
        <f t="shared" si="2"/>
        <v>4.5</v>
      </c>
      <c r="O20" s="7">
        <v>0</v>
      </c>
      <c r="P20" s="4">
        <v>0</v>
      </c>
      <c r="Q20" s="8">
        <v>0</v>
      </c>
      <c r="R20" s="17">
        <f t="shared" si="3"/>
        <v>0</v>
      </c>
      <c r="S20" s="7">
        <v>5</v>
      </c>
      <c r="T20" s="4">
        <v>5</v>
      </c>
      <c r="U20" s="8">
        <v>5</v>
      </c>
      <c r="V20" s="78">
        <f t="shared" si="4"/>
        <v>5</v>
      </c>
      <c r="W20" s="85">
        <f t="shared" si="5"/>
        <v>3.0416666666666665</v>
      </c>
    </row>
    <row r="21" spans="1:23" ht="24.95" customHeight="1">
      <c r="A21" s="1" t="s">
        <v>20</v>
      </c>
      <c r="B21" s="7">
        <v>4</v>
      </c>
      <c r="C21" s="4">
        <v>2</v>
      </c>
      <c r="D21" s="8">
        <v>3</v>
      </c>
      <c r="E21" s="82">
        <f t="shared" si="0"/>
        <v>3</v>
      </c>
      <c r="F21" s="80"/>
      <c r="G21" s="7">
        <v>3</v>
      </c>
      <c r="H21" s="4">
        <v>2</v>
      </c>
      <c r="I21" s="8">
        <v>2</v>
      </c>
      <c r="J21" s="17">
        <f t="shared" si="1"/>
        <v>2.3333333333333335</v>
      </c>
      <c r="K21" s="7">
        <v>5</v>
      </c>
      <c r="L21" s="4">
        <v>4.5</v>
      </c>
      <c r="M21" s="8">
        <v>5</v>
      </c>
      <c r="N21" s="17">
        <f t="shared" si="2"/>
        <v>4.833333333333333</v>
      </c>
      <c r="O21" s="7">
        <v>5</v>
      </c>
      <c r="P21" s="4">
        <v>5</v>
      </c>
      <c r="Q21" s="8">
        <v>4</v>
      </c>
      <c r="R21" s="17">
        <f t="shared" si="3"/>
        <v>4.666666666666667</v>
      </c>
      <c r="S21" s="7">
        <v>3</v>
      </c>
      <c r="T21" s="4">
        <v>2</v>
      </c>
      <c r="U21" s="8">
        <v>2</v>
      </c>
      <c r="V21" s="78">
        <f t="shared" si="4"/>
        <v>2.3333333333333335</v>
      </c>
      <c r="W21" s="85">
        <f t="shared" si="5"/>
        <v>3.5416666666666665</v>
      </c>
    </row>
    <row r="22" spans="1:23" ht="24.95" customHeight="1" thickBot="1">
      <c r="A22" s="2" t="s">
        <v>21</v>
      </c>
      <c r="B22" s="9">
        <v>4</v>
      </c>
      <c r="C22" s="5">
        <v>3</v>
      </c>
      <c r="D22" s="10">
        <v>4</v>
      </c>
      <c r="E22" s="84">
        <f t="shared" si="0"/>
        <v>3.6666666666666665</v>
      </c>
      <c r="F22" s="80"/>
      <c r="G22" s="9">
        <v>5</v>
      </c>
      <c r="H22" s="5">
        <v>3</v>
      </c>
      <c r="I22" s="10">
        <v>3</v>
      </c>
      <c r="J22" s="74">
        <f t="shared" si="1"/>
        <v>3.6666666666666665</v>
      </c>
      <c r="K22" s="9">
        <v>5</v>
      </c>
      <c r="L22" s="5">
        <v>4.5</v>
      </c>
      <c r="M22" s="10">
        <v>5</v>
      </c>
      <c r="N22" s="74">
        <f t="shared" si="2"/>
        <v>4.833333333333333</v>
      </c>
      <c r="O22" s="9">
        <v>5</v>
      </c>
      <c r="P22" s="5">
        <v>5</v>
      </c>
      <c r="Q22" s="10">
        <v>4</v>
      </c>
      <c r="R22" s="74">
        <f t="shared" si="3"/>
        <v>4.666666666666667</v>
      </c>
      <c r="S22" s="9">
        <v>5</v>
      </c>
      <c r="T22" s="5">
        <v>5</v>
      </c>
      <c r="U22" s="10">
        <v>5</v>
      </c>
      <c r="V22" s="79">
        <f t="shared" si="4"/>
        <v>5</v>
      </c>
      <c r="W22" s="87">
        <f t="shared" si="5"/>
        <v>4.541666666666667</v>
      </c>
    </row>
    <row r="23" spans="1:23" ht="34.5" customHeight="1" thickBot="1">
      <c r="B23" s="73"/>
      <c r="C23" s="73"/>
      <c r="D23" s="73"/>
      <c r="E23" s="73"/>
      <c r="G23" s="73"/>
      <c r="H23" s="73"/>
      <c r="I23" s="73"/>
      <c r="J23" s="73"/>
    </row>
    <row r="24" spans="1:23" ht="15.75" thickBot="1">
      <c r="A24" s="153" t="s">
        <v>0</v>
      </c>
      <c r="B24" s="148" t="s">
        <v>44</v>
      </c>
      <c r="C24" s="149"/>
      <c r="D24" s="150"/>
      <c r="E24" s="151" t="s">
        <v>22</v>
      </c>
      <c r="F24" s="81"/>
      <c r="G24" s="148" t="s">
        <v>86</v>
      </c>
      <c r="H24" s="149"/>
      <c r="I24" s="150"/>
      <c r="J24" s="151" t="s">
        <v>22</v>
      </c>
      <c r="K24" s="148" t="s">
        <v>87</v>
      </c>
      <c r="L24" s="149"/>
      <c r="M24" s="150"/>
      <c r="N24" s="151" t="s">
        <v>22</v>
      </c>
      <c r="O24" s="148" t="s">
        <v>88</v>
      </c>
      <c r="P24" s="149"/>
      <c r="Q24" s="150"/>
      <c r="R24" s="151" t="s">
        <v>22</v>
      </c>
      <c r="S24" s="148" t="s">
        <v>89</v>
      </c>
      <c r="T24" s="149"/>
      <c r="U24" s="150"/>
      <c r="V24" s="151" t="s">
        <v>22</v>
      </c>
      <c r="W24" s="144" t="s">
        <v>48</v>
      </c>
    </row>
    <row r="25" spans="1:23" ht="15.75" thickBot="1">
      <c r="A25" s="154"/>
      <c r="B25" s="75" t="s">
        <v>45</v>
      </c>
      <c r="C25" s="76" t="s">
        <v>46</v>
      </c>
      <c r="D25" s="77" t="s">
        <v>47</v>
      </c>
      <c r="E25" s="152"/>
      <c r="F25" s="81"/>
      <c r="G25" s="75" t="s">
        <v>45</v>
      </c>
      <c r="H25" s="76" t="s">
        <v>46</v>
      </c>
      <c r="I25" s="77" t="s">
        <v>47</v>
      </c>
      <c r="J25" s="152"/>
      <c r="K25" s="11" t="s">
        <v>45</v>
      </c>
      <c r="L25" s="12" t="s">
        <v>46</v>
      </c>
      <c r="M25" s="13" t="s">
        <v>47</v>
      </c>
      <c r="N25" s="152"/>
      <c r="O25" s="11" t="s">
        <v>45</v>
      </c>
      <c r="P25" s="12" t="s">
        <v>46</v>
      </c>
      <c r="Q25" s="13" t="s">
        <v>47</v>
      </c>
      <c r="R25" s="152"/>
      <c r="S25" s="11" t="s">
        <v>45</v>
      </c>
      <c r="T25" s="12" t="s">
        <v>46</v>
      </c>
      <c r="U25" s="13" t="s">
        <v>47</v>
      </c>
      <c r="V25" s="152"/>
      <c r="W25" s="145"/>
    </row>
    <row r="26" spans="1:23" ht="24.95" customHeight="1">
      <c r="A26" s="6" t="s">
        <v>23</v>
      </c>
      <c r="B26" s="14">
        <v>3</v>
      </c>
      <c r="C26" s="15">
        <v>3</v>
      </c>
      <c r="D26" s="16">
        <v>4</v>
      </c>
      <c r="E26" s="82">
        <f>+(B26+C26+D26)/3</f>
        <v>3.3333333333333335</v>
      </c>
      <c r="F26" s="80"/>
      <c r="G26" s="14">
        <v>3</v>
      </c>
      <c r="H26" s="15">
        <v>2</v>
      </c>
      <c r="I26" s="16">
        <v>2</v>
      </c>
      <c r="J26" s="17">
        <f>+(G26+H26+I26)/3</f>
        <v>2.3333333333333335</v>
      </c>
      <c r="K26" s="14">
        <v>5</v>
      </c>
      <c r="L26" s="15">
        <v>5</v>
      </c>
      <c r="M26" s="16">
        <v>5</v>
      </c>
      <c r="N26" s="17">
        <f>+(K26+L26+M26)/3</f>
        <v>5</v>
      </c>
      <c r="O26" s="14">
        <v>3</v>
      </c>
      <c r="P26" s="15">
        <v>4</v>
      </c>
      <c r="Q26" s="16">
        <v>3</v>
      </c>
      <c r="R26" s="17">
        <f>+(O26+P26+Q26)/3</f>
        <v>3.3333333333333335</v>
      </c>
      <c r="S26" s="14">
        <v>4</v>
      </c>
      <c r="T26" s="15">
        <v>4</v>
      </c>
      <c r="U26" s="16">
        <v>4</v>
      </c>
      <c r="V26" s="17">
        <f>+(S26+T26+U26)/3</f>
        <v>4</v>
      </c>
      <c r="W26" s="86">
        <f>SUM(J26+N26+R26+V26)/4</f>
        <v>3.666666666666667</v>
      </c>
    </row>
    <row r="27" spans="1:23" ht="24.95" customHeight="1">
      <c r="A27" s="1" t="s">
        <v>24</v>
      </c>
      <c r="B27" s="7">
        <v>5</v>
      </c>
      <c r="C27" s="4">
        <v>5</v>
      </c>
      <c r="D27" s="8">
        <v>5</v>
      </c>
      <c r="E27" s="82">
        <f t="shared" ref="E27:E45" si="6">+(B27+C27+D27)/3</f>
        <v>5</v>
      </c>
      <c r="F27" s="80"/>
      <c r="G27" s="7">
        <v>4</v>
      </c>
      <c r="H27" s="4">
        <v>5</v>
      </c>
      <c r="I27" s="8">
        <v>3</v>
      </c>
      <c r="J27" s="17">
        <f t="shared" ref="J27:J46" si="7">+(G27+H27+I27)/3</f>
        <v>4</v>
      </c>
      <c r="K27" s="7">
        <v>5</v>
      </c>
      <c r="L27" s="4">
        <v>3</v>
      </c>
      <c r="M27" s="8">
        <v>5</v>
      </c>
      <c r="N27" s="17">
        <f t="shared" ref="N27:N46" si="8">+(K27+L27+M27)/3</f>
        <v>4.333333333333333</v>
      </c>
      <c r="O27" s="7">
        <v>4</v>
      </c>
      <c r="P27" s="4">
        <v>4</v>
      </c>
      <c r="Q27" s="8">
        <v>4</v>
      </c>
      <c r="R27" s="17">
        <f t="shared" ref="R27:R46" si="9">+(O27+P27+Q27)/3</f>
        <v>4</v>
      </c>
      <c r="S27" s="7">
        <v>4</v>
      </c>
      <c r="T27" s="4">
        <v>4</v>
      </c>
      <c r="U27" s="8">
        <v>2</v>
      </c>
      <c r="V27" s="17">
        <f t="shared" ref="V27:V46" si="10">+(S27+T27+U27)/3</f>
        <v>3.3333333333333335</v>
      </c>
      <c r="W27" s="85">
        <f t="shared" ref="W27:W46" si="11">SUM(J27+N27+R27+V27)/4</f>
        <v>3.9166666666666665</v>
      </c>
    </row>
    <row r="28" spans="1:23" ht="24.95" customHeight="1">
      <c r="A28" s="1" t="s">
        <v>25</v>
      </c>
      <c r="B28" s="7">
        <v>5</v>
      </c>
      <c r="C28" s="4">
        <v>5</v>
      </c>
      <c r="D28" s="8">
        <v>5</v>
      </c>
      <c r="E28" s="82">
        <f t="shared" si="6"/>
        <v>5</v>
      </c>
      <c r="F28" s="80"/>
      <c r="G28" s="7">
        <v>3</v>
      </c>
      <c r="H28" s="4">
        <v>3</v>
      </c>
      <c r="I28" s="8">
        <v>3</v>
      </c>
      <c r="J28" s="17">
        <f t="shared" si="7"/>
        <v>3</v>
      </c>
      <c r="K28" s="7">
        <v>5</v>
      </c>
      <c r="L28" s="4">
        <v>3</v>
      </c>
      <c r="M28" s="8">
        <v>3</v>
      </c>
      <c r="N28" s="17">
        <f t="shared" si="8"/>
        <v>3.6666666666666665</v>
      </c>
      <c r="O28" s="7">
        <v>5</v>
      </c>
      <c r="P28" s="4">
        <v>5</v>
      </c>
      <c r="Q28" s="8">
        <v>4</v>
      </c>
      <c r="R28" s="17">
        <f t="shared" si="9"/>
        <v>4.666666666666667</v>
      </c>
      <c r="S28" s="7">
        <v>5</v>
      </c>
      <c r="T28" s="4">
        <v>4</v>
      </c>
      <c r="U28" s="8">
        <v>3</v>
      </c>
      <c r="V28" s="17">
        <f t="shared" si="10"/>
        <v>4</v>
      </c>
      <c r="W28" s="85">
        <f t="shared" si="11"/>
        <v>3.833333333333333</v>
      </c>
    </row>
    <row r="29" spans="1:23" ht="24.95" customHeight="1">
      <c r="A29" s="1" t="s">
        <v>26</v>
      </c>
      <c r="B29" s="7">
        <v>3</v>
      </c>
      <c r="C29" s="4">
        <v>3</v>
      </c>
      <c r="D29" s="8">
        <v>4</v>
      </c>
      <c r="E29" s="82">
        <f t="shared" si="6"/>
        <v>3.3333333333333335</v>
      </c>
      <c r="F29" s="80"/>
      <c r="G29" s="7">
        <v>3</v>
      </c>
      <c r="H29" s="4">
        <v>5</v>
      </c>
      <c r="I29" s="8">
        <v>3</v>
      </c>
      <c r="J29" s="17">
        <f t="shared" si="7"/>
        <v>3.6666666666666665</v>
      </c>
      <c r="K29" s="7">
        <v>5</v>
      </c>
      <c r="L29" s="4">
        <v>5</v>
      </c>
      <c r="M29" s="8">
        <v>5</v>
      </c>
      <c r="N29" s="17">
        <f t="shared" si="8"/>
        <v>5</v>
      </c>
      <c r="O29" s="7">
        <v>5</v>
      </c>
      <c r="P29" s="4">
        <v>5</v>
      </c>
      <c r="Q29" s="8">
        <v>4</v>
      </c>
      <c r="R29" s="17">
        <f t="shared" si="9"/>
        <v>4.666666666666667</v>
      </c>
      <c r="S29" s="7">
        <v>4</v>
      </c>
      <c r="T29" s="4">
        <v>4</v>
      </c>
      <c r="U29" s="8">
        <v>4</v>
      </c>
      <c r="V29" s="17">
        <f t="shared" si="10"/>
        <v>4</v>
      </c>
      <c r="W29" s="85">
        <f t="shared" si="11"/>
        <v>4.333333333333333</v>
      </c>
    </row>
    <row r="30" spans="1:23" ht="24.95" customHeight="1">
      <c r="A30" s="1" t="s">
        <v>27</v>
      </c>
      <c r="B30" s="7">
        <v>5</v>
      </c>
      <c r="C30" s="4">
        <v>5</v>
      </c>
      <c r="D30" s="8">
        <v>5</v>
      </c>
      <c r="E30" s="82">
        <f t="shared" si="6"/>
        <v>5</v>
      </c>
      <c r="F30" s="80"/>
      <c r="G30" s="7">
        <v>5</v>
      </c>
      <c r="H30" s="4">
        <v>5</v>
      </c>
      <c r="I30" s="8">
        <v>5</v>
      </c>
      <c r="J30" s="17">
        <f t="shared" si="7"/>
        <v>5</v>
      </c>
      <c r="K30" s="103">
        <v>0</v>
      </c>
      <c r="L30" s="104">
        <v>0</v>
      </c>
      <c r="M30" s="105">
        <v>0</v>
      </c>
      <c r="N30" s="17">
        <f t="shared" si="8"/>
        <v>0</v>
      </c>
      <c r="O30" s="7">
        <v>5</v>
      </c>
      <c r="P30" s="4">
        <v>5</v>
      </c>
      <c r="Q30" s="8">
        <v>5</v>
      </c>
      <c r="R30" s="17">
        <f t="shared" si="9"/>
        <v>5</v>
      </c>
      <c r="S30" s="7">
        <v>5</v>
      </c>
      <c r="T30" s="4">
        <v>5</v>
      </c>
      <c r="U30" s="8">
        <v>5</v>
      </c>
      <c r="V30" s="17">
        <f t="shared" si="10"/>
        <v>5</v>
      </c>
      <c r="W30" s="85">
        <f t="shared" si="11"/>
        <v>3.75</v>
      </c>
    </row>
    <row r="31" spans="1:23" ht="24.95" customHeight="1">
      <c r="A31" s="1" t="s">
        <v>28</v>
      </c>
      <c r="B31" s="7">
        <v>5</v>
      </c>
      <c r="C31" s="4">
        <v>4</v>
      </c>
      <c r="D31" s="8">
        <v>5</v>
      </c>
      <c r="E31" s="82">
        <f t="shared" si="6"/>
        <v>4.666666666666667</v>
      </c>
      <c r="F31" s="80"/>
      <c r="G31" s="7">
        <v>4</v>
      </c>
      <c r="H31" s="4">
        <v>4</v>
      </c>
      <c r="I31" s="8">
        <v>3</v>
      </c>
      <c r="J31" s="17">
        <f t="shared" si="7"/>
        <v>3.6666666666666665</v>
      </c>
      <c r="K31" s="7">
        <v>5</v>
      </c>
      <c r="L31" s="4">
        <v>3</v>
      </c>
      <c r="M31" s="8">
        <v>3</v>
      </c>
      <c r="N31" s="17">
        <f t="shared" si="8"/>
        <v>3.6666666666666665</v>
      </c>
      <c r="O31" s="103">
        <v>0</v>
      </c>
      <c r="P31" s="104">
        <v>0</v>
      </c>
      <c r="Q31" s="105">
        <v>0</v>
      </c>
      <c r="R31" s="17">
        <f t="shared" si="9"/>
        <v>0</v>
      </c>
      <c r="S31" s="7">
        <v>4</v>
      </c>
      <c r="T31" s="4">
        <v>3</v>
      </c>
      <c r="U31" s="8">
        <v>2</v>
      </c>
      <c r="V31" s="17">
        <f t="shared" si="10"/>
        <v>3</v>
      </c>
      <c r="W31" s="85">
        <f t="shared" si="11"/>
        <v>2.583333333333333</v>
      </c>
    </row>
    <row r="32" spans="1:23" ht="24.95" customHeight="1">
      <c r="A32" s="1" t="s">
        <v>29</v>
      </c>
      <c r="B32" s="7">
        <v>4</v>
      </c>
      <c r="C32" s="4">
        <v>4</v>
      </c>
      <c r="D32" s="8">
        <v>5</v>
      </c>
      <c r="E32" s="82">
        <f t="shared" si="6"/>
        <v>4.333333333333333</v>
      </c>
      <c r="F32" s="80"/>
      <c r="G32" s="7">
        <v>5</v>
      </c>
      <c r="H32" s="4">
        <v>3</v>
      </c>
      <c r="I32" s="8">
        <v>3</v>
      </c>
      <c r="J32" s="17">
        <f t="shared" si="7"/>
        <v>3.6666666666666665</v>
      </c>
      <c r="K32" s="7">
        <v>5</v>
      </c>
      <c r="L32" s="4">
        <v>3</v>
      </c>
      <c r="M32" s="8">
        <v>3</v>
      </c>
      <c r="N32" s="17">
        <f t="shared" si="8"/>
        <v>3.6666666666666665</v>
      </c>
      <c r="O32" s="7">
        <v>2</v>
      </c>
      <c r="P32" s="4">
        <v>5</v>
      </c>
      <c r="Q32" s="8">
        <v>4</v>
      </c>
      <c r="R32" s="17">
        <f t="shared" si="9"/>
        <v>3.6666666666666665</v>
      </c>
      <c r="S32" s="7">
        <v>4</v>
      </c>
      <c r="T32" s="4">
        <v>5</v>
      </c>
      <c r="U32" s="8">
        <v>4</v>
      </c>
      <c r="V32" s="17">
        <f t="shared" si="10"/>
        <v>4.333333333333333</v>
      </c>
      <c r="W32" s="85">
        <f t="shared" si="11"/>
        <v>3.833333333333333</v>
      </c>
    </row>
    <row r="33" spans="1:23" ht="24.95" customHeight="1">
      <c r="A33" s="1" t="s">
        <v>30</v>
      </c>
      <c r="B33" s="7">
        <v>4</v>
      </c>
      <c r="C33" s="4">
        <v>4</v>
      </c>
      <c r="D33" s="8">
        <v>3</v>
      </c>
      <c r="E33" s="82">
        <f t="shared" si="6"/>
        <v>3.6666666666666665</v>
      </c>
      <c r="F33" s="80"/>
      <c r="G33" s="7">
        <v>3</v>
      </c>
      <c r="H33" s="4">
        <v>3</v>
      </c>
      <c r="I33" s="8">
        <v>2</v>
      </c>
      <c r="J33" s="17">
        <f t="shared" si="7"/>
        <v>2.6666666666666665</v>
      </c>
      <c r="K33" s="7">
        <v>5</v>
      </c>
      <c r="L33" s="4">
        <v>5</v>
      </c>
      <c r="M33" s="8">
        <v>5</v>
      </c>
      <c r="N33" s="17">
        <f t="shared" si="8"/>
        <v>5</v>
      </c>
      <c r="O33" s="7">
        <v>5</v>
      </c>
      <c r="P33" s="4">
        <v>5</v>
      </c>
      <c r="Q33" s="8">
        <v>5</v>
      </c>
      <c r="R33" s="17">
        <f t="shared" si="9"/>
        <v>5</v>
      </c>
      <c r="S33" s="7">
        <v>4</v>
      </c>
      <c r="T33" s="4">
        <v>3</v>
      </c>
      <c r="U33" s="8">
        <v>4</v>
      </c>
      <c r="V33" s="17">
        <f t="shared" si="10"/>
        <v>3.6666666666666665</v>
      </c>
      <c r="W33" s="85">
        <f t="shared" si="11"/>
        <v>4.083333333333333</v>
      </c>
    </row>
    <row r="34" spans="1:23" ht="24.95" customHeight="1">
      <c r="A34" s="1" t="s">
        <v>31</v>
      </c>
      <c r="B34" s="7">
        <v>3</v>
      </c>
      <c r="C34" s="4">
        <v>3</v>
      </c>
      <c r="D34" s="8">
        <v>4</v>
      </c>
      <c r="E34" s="82">
        <f t="shared" si="6"/>
        <v>3.3333333333333335</v>
      </c>
      <c r="F34" s="80"/>
      <c r="G34" s="7">
        <v>4</v>
      </c>
      <c r="H34" s="4">
        <v>5</v>
      </c>
      <c r="I34" s="8">
        <v>3</v>
      </c>
      <c r="J34" s="17">
        <f t="shared" si="7"/>
        <v>4</v>
      </c>
      <c r="K34" s="7">
        <v>5</v>
      </c>
      <c r="L34" s="4">
        <v>5</v>
      </c>
      <c r="M34" s="8">
        <v>3</v>
      </c>
      <c r="N34" s="17">
        <f t="shared" si="8"/>
        <v>4.333333333333333</v>
      </c>
      <c r="O34" s="7">
        <v>5</v>
      </c>
      <c r="P34" s="4">
        <v>5</v>
      </c>
      <c r="Q34" s="8">
        <v>5</v>
      </c>
      <c r="R34" s="17">
        <f t="shared" si="9"/>
        <v>5</v>
      </c>
      <c r="S34" s="7">
        <v>2</v>
      </c>
      <c r="T34" s="4">
        <v>5</v>
      </c>
      <c r="U34" s="8">
        <v>3</v>
      </c>
      <c r="V34" s="17">
        <f t="shared" si="10"/>
        <v>3.3333333333333335</v>
      </c>
      <c r="W34" s="85">
        <f t="shared" si="11"/>
        <v>4.1666666666666661</v>
      </c>
    </row>
    <row r="35" spans="1:23" ht="24.95" customHeight="1">
      <c r="A35" s="1" t="s">
        <v>32</v>
      </c>
      <c r="B35" s="7">
        <v>4</v>
      </c>
      <c r="C35" s="4">
        <v>3</v>
      </c>
      <c r="D35" s="8">
        <v>4</v>
      </c>
      <c r="E35" s="82">
        <f t="shared" si="6"/>
        <v>3.6666666666666665</v>
      </c>
      <c r="F35" s="80"/>
      <c r="G35" s="7">
        <v>4</v>
      </c>
      <c r="H35" s="4">
        <v>5</v>
      </c>
      <c r="I35" s="8">
        <v>5</v>
      </c>
      <c r="J35" s="17">
        <f t="shared" si="7"/>
        <v>4.666666666666667</v>
      </c>
      <c r="K35" s="7">
        <v>5</v>
      </c>
      <c r="L35" s="4">
        <v>5</v>
      </c>
      <c r="M35" s="8">
        <v>5</v>
      </c>
      <c r="N35" s="17">
        <f t="shared" si="8"/>
        <v>5</v>
      </c>
      <c r="O35" s="7">
        <v>5</v>
      </c>
      <c r="P35" s="4">
        <v>5</v>
      </c>
      <c r="Q35" s="8">
        <v>5</v>
      </c>
      <c r="R35" s="17">
        <f t="shared" si="9"/>
        <v>5</v>
      </c>
      <c r="S35" s="7">
        <v>4</v>
      </c>
      <c r="T35" s="4">
        <v>4</v>
      </c>
      <c r="U35" s="8">
        <v>4</v>
      </c>
      <c r="V35" s="17">
        <f t="shared" si="10"/>
        <v>4</v>
      </c>
      <c r="W35" s="85">
        <f t="shared" si="11"/>
        <v>4.666666666666667</v>
      </c>
    </row>
    <row r="36" spans="1:23" ht="24.95" customHeight="1">
      <c r="A36" s="1" t="s">
        <v>33</v>
      </c>
      <c r="B36" s="7">
        <v>4</v>
      </c>
      <c r="C36" s="4">
        <v>4</v>
      </c>
      <c r="D36" s="8">
        <v>5</v>
      </c>
      <c r="E36" s="82">
        <f t="shared" si="6"/>
        <v>4.333333333333333</v>
      </c>
      <c r="F36" s="80"/>
      <c r="G36" s="7">
        <v>5</v>
      </c>
      <c r="H36" s="4">
        <v>5</v>
      </c>
      <c r="I36" s="8">
        <v>5</v>
      </c>
      <c r="J36" s="17">
        <f t="shared" si="7"/>
        <v>5</v>
      </c>
      <c r="K36" s="7">
        <v>5</v>
      </c>
      <c r="L36" s="4">
        <v>5</v>
      </c>
      <c r="M36" s="8">
        <v>5</v>
      </c>
      <c r="N36" s="17">
        <f t="shared" si="8"/>
        <v>5</v>
      </c>
      <c r="O36" s="7">
        <v>5</v>
      </c>
      <c r="P36" s="4">
        <v>5</v>
      </c>
      <c r="Q36" s="8">
        <v>5</v>
      </c>
      <c r="R36" s="17">
        <f t="shared" si="9"/>
        <v>5</v>
      </c>
      <c r="S36" s="103">
        <v>0</v>
      </c>
      <c r="T36" s="104">
        <v>0</v>
      </c>
      <c r="U36" s="105">
        <v>0</v>
      </c>
      <c r="V36" s="17">
        <f t="shared" si="10"/>
        <v>0</v>
      </c>
      <c r="W36" s="85">
        <f t="shared" si="11"/>
        <v>3.75</v>
      </c>
    </row>
    <row r="37" spans="1:23" ht="24.95" customHeight="1">
      <c r="A37" s="1" t="s">
        <v>34</v>
      </c>
      <c r="B37" s="7">
        <v>3</v>
      </c>
      <c r="C37" s="4">
        <v>4</v>
      </c>
      <c r="D37" s="8">
        <v>4</v>
      </c>
      <c r="E37" s="82">
        <f t="shared" si="6"/>
        <v>3.6666666666666665</v>
      </c>
      <c r="F37" s="80"/>
      <c r="G37" s="7">
        <v>5</v>
      </c>
      <c r="H37" s="4">
        <v>5</v>
      </c>
      <c r="I37" s="8">
        <v>5</v>
      </c>
      <c r="J37" s="17">
        <f t="shared" si="7"/>
        <v>5</v>
      </c>
      <c r="K37" s="7">
        <v>5</v>
      </c>
      <c r="L37" s="4">
        <v>3</v>
      </c>
      <c r="M37" s="8">
        <v>5</v>
      </c>
      <c r="N37" s="17">
        <f t="shared" si="8"/>
        <v>4.333333333333333</v>
      </c>
      <c r="O37" s="7">
        <v>2</v>
      </c>
      <c r="P37" s="4">
        <v>4</v>
      </c>
      <c r="Q37" s="8">
        <v>4</v>
      </c>
      <c r="R37" s="17">
        <f t="shared" si="9"/>
        <v>3.3333333333333335</v>
      </c>
      <c r="S37" s="7">
        <v>4</v>
      </c>
      <c r="T37" s="4">
        <v>4</v>
      </c>
      <c r="U37" s="8">
        <v>4</v>
      </c>
      <c r="V37" s="17">
        <f t="shared" si="10"/>
        <v>4</v>
      </c>
      <c r="W37" s="85">
        <f t="shared" si="11"/>
        <v>4.1666666666666661</v>
      </c>
    </row>
    <row r="38" spans="1:23" ht="24.95" customHeight="1">
      <c r="A38" s="1" t="s">
        <v>35</v>
      </c>
      <c r="B38" s="7">
        <v>5</v>
      </c>
      <c r="C38" s="4">
        <v>5</v>
      </c>
      <c r="D38" s="8">
        <v>4</v>
      </c>
      <c r="E38" s="82">
        <f t="shared" si="6"/>
        <v>4.666666666666667</v>
      </c>
      <c r="F38" s="80"/>
      <c r="G38" s="7">
        <v>5</v>
      </c>
      <c r="H38" s="4">
        <v>5</v>
      </c>
      <c r="I38" s="8">
        <v>5</v>
      </c>
      <c r="J38" s="17">
        <f t="shared" si="7"/>
        <v>5</v>
      </c>
      <c r="K38" s="7">
        <v>4.5</v>
      </c>
      <c r="L38" s="4">
        <v>4.5</v>
      </c>
      <c r="M38" s="8">
        <v>5</v>
      </c>
      <c r="N38" s="17">
        <f t="shared" si="8"/>
        <v>4.666666666666667</v>
      </c>
      <c r="O38" s="7">
        <v>5</v>
      </c>
      <c r="P38" s="4">
        <v>5</v>
      </c>
      <c r="Q38" s="8">
        <v>4</v>
      </c>
      <c r="R38" s="17">
        <f t="shared" si="9"/>
        <v>4.666666666666667</v>
      </c>
      <c r="S38" s="7">
        <v>3</v>
      </c>
      <c r="T38" s="4">
        <v>4</v>
      </c>
      <c r="U38" s="8">
        <v>3</v>
      </c>
      <c r="V38" s="17">
        <f t="shared" si="10"/>
        <v>3.3333333333333335</v>
      </c>
      <c r="W38" s="85">
        <f t="shared" si="11"/>
        <v>4.416666666666667</v>
      </c>
    </row>
    <row r="39" spans="1:23" ht="24.95" customHeight="1">
      <c r="A39" s="1" t="s">
        <v>36</v>
      </c>
      <c r="B39" s="7">
        <v>4</v>
      </c>
      <c r="C39" s="4">
        <v>5</v>
      </c>
      <c r="D39" s="8">
        <v>5</v>
      </c>
      <c r="E39" s="82">
        <f t="shared" si="6"/>
        <v>4.666666666666667</v>
      </c>
      <c r="F39" s="80"/>
      <c r="G39" s="7">
        <v>4</v>
      </c>
      <c r="H39" s="4">
        <v>5</v>
      </c>
      <c r="I39" s="8">
        <v>4</v>
      </c>
      <c r="J39" s="17">
        <f t="shared" si="7"/>
        <v>4.333333333333333</v>
      </c>
      <c r="K39" s="7">
        <v>4.5</v>
      </c>
      <c r="L39" s="4">
        <v>3.5</v>
      </c>
      <c r="M39" s="8">
        <v>5</v>
      </c>
      <c r="N39" s="17">
        <f t="shared" si="8"/>
        <v>4.333333333333333</v>
      </c>
      <c r="O39" s="7">
        <v>2</v>
      </c>
      <c r="P39" s="4">
        <v>5</v>
      </c>
      <c r="Q39" s="8">
        <v>4</v>
      </c>
      <c r="R39" s="17">
        <f t="shared" si="9"/>
        <v>3.6666666666666665</v>
      </c>
      <c r="S39" s="7">
        <v>4</v>
      </c>
      <c r="T39" s="4">
        <v>2</v>
      </c>
      <c r="U39" s="8">
        <v>4</v>
      </c>
      <c r="V39" s="17">
        <f t="shared" si="10"/>
        <v>3.3333333333333335</v>
      </c>
      <c r="W39" s="85">
        <f t="shared" si="11"/>
        <v>3.9166666666666665</v>
      </c>
    </row>
    <row r="40" spans="1:23" ht="24.95" customHeight="1">
      <c r="A40" s="1" t="s">
        <v>37</v>
      </c>
      <c r="B40" s="7">
        <v>5</v>
      </c>
      <c r="C40" s="4">
        <v>5</v>
      </c>
      <c r="D40" s="8">
        <v>5</v>
      </c>
      <c r="E40" s="82">
        <f t="shared" si="6"/>
        <v>5</v>
      </c>
      <c r="F40" s="80"/>
      <c r="G40" s="7">
        <v>3</v>
      </c>
      <c r="H40" s="4">
        <v>5</v>
      </c>
      <c r="I40" s="8">
        <v>5</v>
      </c>
      <c r="J40" s="17">
        <f t="shared" si="7"/>
        <v>4.333333333333333</v>
      </c>
      <c r="K40" s="103">
        <v>0</v>
      </c>
      <c r="L40" s="104">
        <v>0</v>
      </c>
      <c r="M40" s="105">
        <v>0</v>
      </c>
      <c r="N40" s="17">
        <f t="shared" si="8"/>
        <v>0</v>
      </c>
      <c r="O40" s="7">
        <v>2</v>
      </c>
      <c r="P40" s="4">
        <v>3</v>
      </c>
      <c r="Q40" s="8">
        <v>3</v>
      </c>
      <c r="R40" s="17">
        <f t="shared" si="9"/>
        <v>2.6666666666666665</v>
      </c>
      <c r="S40" s="7">
        <v>5</v>
      </c>
      <c r="T40" s="4">
        <v>5</v>
      </c>
      <c r="U40" s="8">
        <v>2</v>
      </c>
      <c r="V40" s="17">
        <f t="shared" si="10"/>
        <v>4</v>
      </c>
      <c r="W40" s="85">
        <f t="shared" si="11"/>
        <v>2.75</v>
      </c>
    </row>
    <row r="41" spans="1:23" ht="24.95" customHeight="1">
      <c r="A41" s="1" t="s">
        <v>38</v>
      </c>
      <c r="B41" s="7">
        <v>5</v>
      </c>
      <c r="C41" s="4">
        <v>4</v>
      </c>
      <c r="D41" s="8">
        <v>4</v>
      </c>
      <c r="E41" s="82">
        <f t="shared" si="6"/>
        <v>4.333333333333333</v>
      </c>
      <c r="F41" s="80"/>
      <c r="G41" s="7">
        <v>3</v>
      </c>
      <c r="H41" s="4">
        <v>4</v>
      </c>
      <c r="I41" s="8">
        <v>5</v>
      </c>
      <c r="J41" s="17">
        <f t="shared" si="7"/>
        <v>4</v>
      </c>
      <c r="K41" s="7">
        <v>5</v>
      </c>
      <c r="L41" s="4">
        <v>5</v>
      </c>
      <c r="M41" s="8">
        <v>5</v>
      </c>
      <c r="N41" s="17">
        <f t="shared" si="8"/>
        <v>5</v>
      </c>
      <c r="O41" s="7">
        <v>2</v>
      </c>
      <c r="P41" s="4">
        <v>5</v>
      </c>
      <c r="Q41" s="8">
        <v>5</v>
      </c>
      <c r="R41" s="17">
        <f t="shared" si="9"/>
        <v>4</v>
      </c>
      <c r="S41" s="7">
        <v>4</v>
      </c>
      <c r="T41" s="4">
        <v>3</v>
      </c>
      <c r="U41" s="8">
        <v>3</v>
      </c>
      <c r="V41" s="17">
        <f t="shared" si="10"/>
        <v>3.3333333333333335</v>
      </c>
      <c r="W41" s="85">
        <f t="shared" si="11"/>
        <v>4.083333333333333</v>
      </c>
    </row>
    <row r="42" spans="1:23" ht="24.95" customHeight="1">
      <c r="A42" s="1" t="s">
        <v>39</v>
      </c>
      <c r="B42" s="7">
        <v>3</v>
      </c>
      <c r="C42" s="4">
        <v>3</v>
      </c>
      <c r="D42" s="8">
        <v>3</v>
      </c>
      <c r="E42" s="82">
        <f t="shared" si="6"/>
        <v>3</v>
      </c>
      <c r="F42" s="80"/>
      <c r="G42" s="7">
        <v>3</v>
      </c>
      <c r="H42" s="4">
        <v>2</v>
      </c>
      <c r="I42" s="8">
        <v>3</v>
      </c>
      <c r="J42" s="17">
        <f t="shared" si="7"/>
        <v>2.6666666666666665</v>
      </c>
      <c r="K42" s="103">
        <v>4</v>
      </c>
      <c r="L42" s="104">
        <v>3</v>
      </c>
      <c r="M42" s="105">
        <v>4</v>
      </c>
      <c r="N42" s="17">
        <f t="shared" si="8"/>
        <v>3.6666666666666665</v>
      </c>
      <c r="O42" s="103">
        <v>2</v>
      </c>
      <c r="P42" s="104">
        <v>3</v>
      </c>
      <c r="Q42" s="105">
        <v>2</v>
      </c>
      <c r="R42" s="17">
        <f t="shared" si="9"/>
        <v>2.3333333333333335</v>
      </c>
      <c r="S42" s="7">
        <v>2</v>
      </c>
      <c r="T42" s="4">
        <v>2</v>
      </c>
      <c r="U42" s="8">
        <v>2</v>
      </c>
      <c r="V42" s="17">
        <f t="shared" si="10"/>
        <v>2</v>
      </c>
      <c r="W42" s="85">
        <f t="shared" si="11"/>
        <v>2.6666666666666665</v>
      </c>
    </row>
    <row r="43" spans="1:23" ht="24.95" customHeight="1">
      <c r="A43" s="1" t="s">
        <v>40</v>
      </c>
      <c r="B43" s="7">
        <v>4</v>
      </c>
      <c r="C43" s="4">
        <v>4</v>
      </c>
      <c r="D43" s="8">
        <v>5</v>
      </c>
      <c r="E43" s="82">
        <f t="shared" si="6"/>
        <v>4.333333333333333</v>
      </c>
      <c r="F43" s="80"/>
      <c r="G43" s="7">
        <v>5</v>
      </c>
      <c r="H43" s="4">
        <v>5</v>
      </c>
      <c r="I43" s="8">
        <v>5</v>
      </c>
      <c r="J43" s="17">
        <f t="shared" si="7"/>
        <v>5</v>
      </c>
      <c r="K43" s="7">
        <v>5</v>
      </c>
      <c r="L43" s="4">
        <v>5</v>
      </c>
      <c r="M43" s="8">
        <v>5</v>
      </c>
      <c r="N43" s="17">
        <f t="shared" si="8"/>
        <v>5</v>
      </c>
      <c r="O43" s="7">
        <v>5</v>
      </c>
      <c r="P43" s="4">
        <v>5</v>
      </c>
      <c r="Q43" s="8">
        <v>5</v>
      </c>
      <c r="R43" s="17">
        <f t="shared" si="9"/>
        <v>5</v>
      </c>
      <c r="S43" s="7">
        <v>5</v>
      </c>
      <c r="T43" s="4">
        <v>5</v>
      </c>
      <c r="U43" s="8">
        <v>5</v>
      </c>
      <c r="V43" s="17">
        <f t="shared" si="10"/>
        <v>5</v>
      </c>
      <c r="W43" s="85">
        <f t="shared" si="11"/>
        <v>5</v>
      </c>
    </row>
    <row r="44" spans="1:23" ht="24.95" customHeight="1">
      <c r="A44" s="1" t="s">
        <v>41</v>
      </c>
      <c r="B44" s="7">
        <v>4</v>
      </c>
      <c r="C44" s="4">
        <v>3</v>
      </c>
      <c r="D44" s="8">
        <v>3</v>
      </c>
      <c r="E44" s="82">
        <f t="shared" si="6"/>
        <v>3.3333333333333335</v>
      </c>
      <c r="F44" s="80"/>
      <c r="G44" s="7">
        <v>5</v>
      </c>
      <c r="H44" s="4">
        <v>5</v>
      </c>
      <c r="I44" s="8">
        <v>5</v>
      </c>
      <c r="J44" s="17">
        <f t="shared" si="7"/>
        <v>5</v>
      </c>
      <c r="K44" s="7">
        <v>5</v>
      </c>
      <c r="L44" s="4">
        <v>5</v>
      </c>
      <c r="M44" s="8">
        <v>5</v>
      </c>
      <c r="N44" s="17">
        <f t="shared" si="8"/>
        <v>5</v>
      </c>
      <c r="O44" s="7">
        <v>5</v>
      </c>
      <c r="P44" s="4">
        <v>5</v>
      </c>
      <c r="Q44" s="8">
        <v>5</v>
      </c>
      <c r="R44" s="17">
        <f t="shared" si="9"/>
        <v>5</v>
      </c>
      <c r="S44" s="7">
        <v>5</v>
      </c>
      <c r="T44" s="4">
        <v>5</v>
      </c>
      <c r="U44" s="8">
        <v>5</v>
      </c>
      <c r="V44" s="17">
        <f t="shared" si="10"/>
        <v>5</v>
      </c>
      <c r="W44" s="85">
        <f t="shared" si="11"/>
        <v>5</v>
      </c>
    </row>
    <row r="45" spans="1:23" ht="24.95" customHeight="1" thickBot="1">
      <c r="A45" s="18" t="s">
        <v>42</v>
      </c>
      <c r="B45" s="19">
        <v>3</v>
      </c>
      <c r="C45" s="20">
        <v>4</v>
      </c>
      <c r="D45" s="21">
        <v>4</v>
      </c>
      <c r="E45" s="83">
        <f t="shared" si="6"/>
        <v>3.6666666666666665</v>
      </c>
      <c r="F45" s="80"/>
      <c r="G45" s="9">
        <v>4</v>
      </c>
      <c r="H45" s="5">
        <v>4</v>
      </c>
      <c r="I45" s="10">
        <v>5</v>
      </c>
      <c r="J45" s="74">
        <f t="shared" si="7"/>
        <v>4.333333333333333</v>
      </c>
      <c r="K45" s="9">
        <v>5</v>
      </c>
      <c r="L45" s="5">
        <v>5</v>
      </c>
      <c r="M45" s="10">
        <v>3</v>
      </c>
      <c r="N45" s="74">
        <f t="shared" si="8"/>
        <v>4.333333333333333</v>
      </c>
      <c r="O45" s="9">
        <v>2</v>
      </c>
      <c r="P45" s="5">
        <v>4</v>
      </c>
      <c r="Q45" s="10">
        <v>3</v>
      </c>
      <c r="R45" s="74">
        <f t="shared" si="9"/>
        <v>3</v>
      </c>
      <c r="S45" s="159">
        <v>0</v>
      </c>
      <c r="T45" s="160">
        <v>0</v>
      </c>
      <c r="U45" s="161">
        <v>0</v>
      </c>
      <c r="V45" s="74">
        <f t="shared" si="10"/>
        <v>0</v>
      </c>
      <c r="W45" s="87">
        <f t="shared" si="11"/>
        <v>2.9166666666666665</v>
      </c>
    </row>
    <row r="46" spans="1:23" s="94" customFormat="1" ht="24.95" customHeight="1" thickBot="1">
      <c r="A46" s="88" t="s">
        <v>43</v>
      </c>
      <c r="B46" s="89"/>
      <c r="C46" s="89"/>
      <c r="D46" s="89"/>
      <c r="E46" s="89"/>
      <c r="F46" s="90"/>
      <c r="G46" s="91">
        <v>4</v>
      </c>
      <c r="H46" s="89">
        <v>4</v>
      </c>
      <c r="I46" s="92">
        <v>4</v>
      </c>
      <c r="J46" s="74">
        <f t="shared" si="7"/>
        <v>4</v>
      </c>
      <c r="K46" s="91"/>
      <c r="L46" s="89"/>
      <c r="M46" s="93"/>
      <c r="N46" s="74">
        <f t="shared" si="8"/>
        <v>0</v>
      </c>
      <c r="O46" s="93"/>
      <c r="P46" s="89"/>
      <c r="Q46" s="93"/>
      <c r="R46" s="74">
        <f t="shared" si="9"/>
        <v>0</v>
      </c>
      <c r="S46" s="93"/>
      <c r="T46" s="89"/>
      <c r="U46" s="93"/>
      <c r="V46" s="74">
        <f t="shared" si="10"/>
        <v>0</v>
      </c>
      <c r="W46" s="87">
        <f t="shared" si="11"/>
        <v>1</v>
      </c>
    </row>
  </sheetData>
  <mergeCells count="24">
    <mergeCell ref="E2:E3"/>
    <mergeCell ref="G2:I2"/>
    <mergeCell ref="J2:J3"/>
    <mergeCell ref="A2:A3"/>
    <mergeCell ref="B2:D2"/>
    <mergeCell ref="A24:A25"/>
    <mergeCell ref="B24:D24"/>
    <mergeCell ref="E24:E25"/>
    <mergeCell ref="G24:I24"/>
    <mergeCell ref="J24:J25"/>
    <mergeCell ref="W2:W3"/>
    <mergeCell ref="W24:W25"/>
    <mergeCell ref="V2:V3"/>
    <mergeCell ref="K24:M24"/>
    <mergeCell ref="N24:N25"/>
    <mergeCell ref="O24:Q24"/>
    <mergeCell ref="R24:R25"/>
    <mergeCell ref="S24:U24"/>
    <mergeCell ref="V24:V25"/>
    <mergeCell ref="K2:M2"/>
    <mergeCell ref="N2:N3"/>
    <mergeCell ref="O2:Q2"/>
    <mergeCell ref="R2:R3"/>
    <mergeCell ref="S2:U2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V51"/>
  <sheetViews>
    <sheetView workbookViewId="0">
      <pane xSplit="3615" ySplit="2595" topLeftCell="G43" activePane="bottomRight"/>
      <selection sqref="A1:A1048576"/>
      <selection pane="topRight" activeCell="G1" sqref="G1"/>
      <selection pane="bottomLeft" activeCell="A10" sqref="A10"/>
      <selection pane="bottomRight" activeCell="I25" sqref="I25"/>
    </sheetView>
  </sheetViews>
  <sheetFormatPr baseColWidth="10" defaultRowHeight="15"/>
  <cols>
    <col min="1" max="1" width="29.7109375" bestFit="1" customWidth="1"/>
    <col min="2" max="2" width="16.85546875" customWidth="1"/>
    <col min="3" max="3" width="11.7109375" customWidth="1"/>
    <col min="4" max="4" width="16.85546875" customWidth="1"/>
    <col min="5" max="7" width="12.5703125" customWidth="1"/>
    <col min="8" max="8" width="13.28515625" customWidth="1"/>
    <col min="9" max="9" width="11.5703125" customWidth="1"/>
    <col min="10" max="10" width="13.140625" customWidth="1"/>
    <col min="11" max="11" width="12.85546875" customWidth="1"/>
    <col min="12" max="12" width="15.42578125" customWidth="1"/>
    <col min="13" max="13" width="10.7109375" customWidth="1"/>
    <col min="14" max="14" width="13.42578125" customWidth="1"/>
    <col min="15" max="15" width="11" customWidth="1"/>
    <col min="16" max="16" width="11.42578125" customWidth="1"/>
    <col min="17" max="17" width="12.140625" customWidth="1"/>
    <col min="20" max="20" width="13.5703125" customWidth="1"/>
    <col min="21" max="21" width="12.85546875" customWidth="1"/>
  </cols>
  <sheetData>
    <row r="2" spans="1:22" ht="23.25">
      <c r="A2" s="60" t="s">
        <v>69</v>
      </c>
      <c r="B2" s="60"/>
      <c r="C2" s="60"/>
      <c r="D2" s="60"/>
      <c r="E2" s="60"/>
      <c r="F2" s="60"/>
      <c r="G2" s="60"/>
    </row>
    <row r="3" spans="1:22" ht="18.75">
      <c r="A3" s="59" t="s">
        <v>51</v>
      </c>
      <c r="B3" s="59"/>
      <c r="C3" s="59"/>
      <c r="D3" s="59"/>
      <c r="E3" s="59"/>
      <c r="F3" s="59"/>
      <c r="G3" s="59"/>
    </row>
    <row r="4" spans="1:22" ht="15.75" thickBot="1"/>
    <row r="5" spans="1:22" ht="45.75" thickBot="1">
      <c r="A5" s="23" t="s">
        <v>0</v>
      </c>
      <c r="B5" s="106" t="s">
        <v>117</v>
      </c>
      <c r="C5" s="120">
        <v>0.3</v>
      </c>
      <c r="D5" s="106" t="s">
        <v>118</v>
      </c>
      <c r="E5" s="120">
        <v>0.3</v>
      </c>
      <c r="F5" s="120" t="s">
        <v>123</v>
      </c>
      <c r="G5" s="120">
        <v>0.15</v>
      </c>
      <c r="H5" s="107" t="s">
        <v>74</v>
      </c>
      <c r="I5" s="107" t="s">
        <v>84</v>
      </c>
      <c r="J5" s="107" t="s">
        <v>85</v>
      </c>
      <c r="K5" s="107" t="s">
        <v>90</v>
      </c>
      <c r="L5" s="107" t="s">
        <v>91</v>
      </c>
      <c r="M5" s="107" t="s">
        <v>92</v>
      </c>
      <c r="N5" s="107" t="s">
        <v>119</v>
      </c>
      <c r="O5" s="107" t="s">
        <v>120</v>
      </c>
      <c r="P5" s="108" t="s">
        <v>121</v>
      </c>
      <c r="Q5" s="115">
        <v>0.25</v>
      </c>
      <c r="R5" s="112" t="s">
        <v>122</v>
      </c>
      <c r="T5" s="123" t="s">
        <v>124</v>
      </c>
      <c r="U5" s="124" t="s">
        <v>125</v>
      </c>
      <c r="V5" s="123" t="s">
        <v>48</v>
      </c>
    </row>
    <row r="6" spans="1:22" s="62" customFormat="1" ht="25.15" customHeight="1">
      <c r="A6" s="61" t="s">
        <v>3</v>
      </c>
      <c r="B6" s="69"/>
      <c r="C6" s="118">
        <f>(B6*30)/100</f>
        <v>0</v>
      </c>
      <c r="D6" s="69"/>
      <c r="E6" s="118">
        <f>(D6*30)/100</f>
        <v>0</v>
      </c>
      <c r="F6" s="118">
        <f>(U6)</f>
        <v>0</v>
      </c>
      <c r="G6" s="118">
        <f>(F6*15)/100</f>
        <v>0</v>
      </c>
      <c r="H6" s="69">
        <v>5</v>
      </c>
      <c r="I6" s="69">
        <v>5</v>
      </c>
      <c r="J6" s="69"/>
      <c r="K6" s="69">
        <v>3</v>
      </c>
      <c r="L6" s="69">
        <v>5</v>
      </c>
      <c r="M6" s="69">
        <v>2.3199999999999998</v>
      </c>
      <c r="N6" s="69">
        <v>5</v>
      </c>
      <c r="O6" s="69"/>
      <c r="P6" s="109">
        <f>(H6+I6+J6+K6+L6+M6+N6+O6)/8</f>
        <v>3.165</v>
      </c>
      <c r="Q6" s="116">
        <f>(P6*25)/100</f>
        <v>0.79125000000000001</v>
      </c>
      <c r="R6" s="113">
        <f>(C6+E6+G6+Q6)</f>
        <v>0.79125000000000001</v>
      </c>
      <c r="T6" s="134"/>
      <c r="U6" s="125"/>
      <c r="V6" s="135">
        <f>(T6+U6)/2</f>
        <v>0</v>
      </c>
    </row>
    <row r="7" spans="1:22" s="62" customFormat="1" ht="25.15" customHeight="1">
      <c r="A7" s="63" t="s">
        <v>4</v>
      </c>
      <c r="B7" s="70"/>
      <c r="C7" s="121">
        <f t="shared" ref="C7:C24" si="0">(B7*30)/100</f>
        <v>0</v>
      </c>
      <c r="D7" s="70"/>
      <c r="E7" s="121">
        <f t="shared" ref="E7:E24" si="1">(D7*30)/100</f>
        <v>0</v>
      </c>
      <c r="F7" s="118">
        <f t="shared" ref="F7:F24" si="2">(U7)</f>
        <v>0</v>
      </c>
      <c r="G7" s="118">
        <f t="shared" ref="G7:G24" si="3">(F7*15)/100</f>
        <v>0</v>
      </c>
      <c r="H7" s="70">
        <v>5</v>
      </c>
      <c r="I7" s="70"/>
      <c r="J7" s="70"/>
      <c r="K7" s="70"/>
      <c r="L7" s="70">
        <v>5</v>
      </c>
      <c r="M7" s="70">
        <v>1.66</v>
      </c>
      <c r="N7" s="70"/>
      <c r="O7" s="70"/>
      <c r="P7" s="109">
        <f t="shared" ref="P7:P24" si="4">(H7+I7+J7+K7+L7+M7+N7+O7)/8</f>
        <v>1.4575</v>
      </c>
      <c r="Q7" s="116">
        <f t="shared" ref="Q7:Q24" si="5">(P7*25)/100</f>
        <v>0.364375</v>
      </c>
      <c r="R7" s="113">
        <f t="shared" ref="R7:R24" si="6">(C7+E7+G7+Q7)</f>
        <v>0.364375</v>
      </c>
      <c r="T7" s="136"/>
      <c r="U7" s="126"/>
      <c r="V7" s="135">
        <f t="shared" ref="V7:V24" si="7">(T7+U7)/2</f>
        <v>0</v>
      </c>
    </row>
    <row r="8" spans="1:22" s="62" customFormat="1" ht="25.15" customHeight="1">
      <c r="A8" s="63" t="s">
        <v>70</v>
      </c>
      <c r="B8" s="70">
        <v>3</v>
      </c>
      <c r="C8" s="121">
        <f t="shared" si="0"/>
        <v>0.9</v>
      </c>
      <c r="D8" s="70"/>
      <c r="E8" s="121">
        <f t="shared" si="1"/>
        <v>0</v>
      </c>
      <c r="F8" s="118">
        <f t="shared" si="2"/>
        <v>0</v>
      </c>
      <c r="G8" s="118">
        <f t="shared" si="3"/>
        <v>0</v>
      </c>
      <c r="H8" s="70"/>
      <c r="I8" s="70"/>
      <c r="J8" s="70"/>
      <c r="K8" s="70">
        <v>0</v>
      </c>
      <c r="L8" s="70"/>
      <c r="M8" s="70">
        <v>3.52</v>
      </c>
      <c r="N8" s="70"/>
      <c r="O8" s="70"/>
      <c r="P8" s="109">
        <f t="shared" si="4"/>
        <v>0.44</v>
      </c>
      <c r="Q8" s="116">
        <f t="shared" si="5"/>
        <v>0.11</v>
      </c>
      <c r="R8" s="113">
        <f t="shared" si="6"/>
        <v>1.01</v>
      </c>
      <c r="T8" s="136"/>
      <c r="U8" s="126"/>
      <c r="V8" s="135">
        <f t="shared" si="7"/>
        <v>0</v>
      </c>
    </row>
    <row r="9" spans="1:22" s="62" customFormat="1" ht="25.15" customHeight="1">
      <c r="A9" s="63" t="s">
        <v>71</v>
      </c>
      <c r="B9" s="70">
        <v>3.87</v>
      </c>
      <c r="C9" s="121">
        <f t="shared" si="0"/>
        <v>1.161</v>
      </c>
      <c r="D9" s="70"/>
      <c r="E9" s="121">
        <f t="shared" si="1"/>
        <v>0</v>
      </c>
      <c r="F9" s="118">
        <f t="shared" si="2"/>
        <v>0</v>
      </c>
      <c r="G9" s="118">
        <f t="shared" si="3"/>
        <v>0</v>
      </c>
      <c r="H9" s="70">
        <v>5</v>
      </c>
      <c r="I9" s="70">
        <v>5</v>
      </c>
      <c r="J9" s="70"/>
      <c r="K9" s="70">
        <v>1</v>
      </c>
      <c r="L9" s="70">
        <v>5</v>
      </c>
      <c r="M9" s="70">
        <v>5</v>
      </c>
      <c r="N9" s="70">
        <v>5</v>
      </c>
      <c r="O9" s="70"/>
      <c r="P9" s="109">
        <f t="shared" si="4"/>
        <v>3.25</v>
      </c>
      <c r="Q9" s="116">
        <f t="shared" si="5"/>
        <v>0.8125</v>
      </c>
      <c r="R9" s="113">
        <f t="shared" si="6"/>
        <v>1.9735</v>
      </c>
      <c r="T9" s="136"/>
      <c r="U9" s="126"/>
      <c r="V9" s="135">
        <f t="shared" si="7"/>
        <v>0</v>
      </c>
    </row>
    <row r="10" spans="1:22" s="62" customFormat="1" ht="25.15" customHeight="1">
      <c r="A10" s="63" t="s">
        <v>7</v>
      </c>
      <c r="B10" s="70">
        <v>3.87</v>
      </c>
      <c r="C10" s="121">
        <f t="shared" si="0"/>
        <v>1.161</v>
      </c>
      <c r="D10" s="70"/>
      <c r="E10" s="121">
        <f t="shared" si="1"/>
        <v>0</v>
      </c>
      <c r="F10" s="118">
        <f t="shared" si="2"/>
        <v>0</v>
      </c>
      <c r="G10" s="118">
        <f t="shared" si="3"/>
        <v>0</v>
      </c>
      <c r="H10" s="70"/>
      <c r="I10" s="70">
        <v>5</v>
      </c>
      <c r="J10" s="70"/>
      <c r="K10" s="70">
        <v>4</v>
      </c>
      <c r="L10" s="70"/>
      <c r="M10" s="70">
        <v>4.6399999999999997</v>
      </c>
      <c r="N10" s="70">
        <v>5</v>
      </c>
      <c r="O10" s="70"/>
      <c r="P10" s="109">
        <f t="shared" si="4"/>
        <v>2.33</v>
      </c>
      <c r="Q10" s="116">
        <f t="shared" si="5"/>
        <v>0.58250000000000002</v>
      </c>
      <c r="R10" s="113">
        <f t="shared" si="6"/>
        <v>1.7435</v>
      </c>
      <c r="T10" s="136"/>
      <c r="U10" s="126"/>
      <c r="V10" s="135">
        <f t="shared" si="7"/>
        <v>0</v>
      </c>
    </row>
    <row r="11" spans="1:22" s="62" customFormat="1" ht="25.15" customHeight="1">
      <c r="A11" s="63" t="s">
        <v>8</v>
      </c>
      <c r="B11" s="70">
        <v>4</v>
      </c>
      <c r="C11" s="121">
        <f t="shared" si="0"/>
        <v>1.2</v>
      </c>
      <c r="D11" s="70"/>
      <c r="E11" s="121">
        <f t="shared" si="1"/>
        <v>0</v>
      </c>
      <c r="F11" s="118">
        <f t="shared" si="2"/>
        <v>0</v>
      </c>
      <c r="G11" s="118">
        <f t="shared" si="3"/>
        <v>0</v>
      </c>
      <c r="H11" s="70">
        <v>5</v>
      </c>
      <c r="I11" s="70">
        <v>5</v>
      </c>
      <c r="J11" s="70"/>
      <c r="K11" s="70">
        <v>0</v>
      </c>
      <c r="L11" s="70"/>
      <c r="M11" s="70">
        <v>4.3099999999999996</v>
      </c>
      <c r="N11" s="70">
        <v>5</v>
      </c>
      <c r="O11" s="70"/>
      <c r="P11" s="109">
        <f t="shared" si="4"/>
        <v>2.4137499999999998</v>
      </c>
      <c r="Q11" s="116">
        <f t="shared" si="5"/>
        <v>0.60343749999999996</v>
      </c>
      <c r="R11" s="113">
        <f t="shared" si="6"/>
        <v>1.8034374999999998</v>
      </c>
      <c r="T11" s="136"/>
      <c r="U11" s="126"/>
      <c r="V11" s="135">
        <f t="shared" si="7"/>
        <v>0</v>
      </c>
    </row>
    <row r="12" spans="1:22" s="62" customFormat="1" ht="25.15" customHeight="1">
      <c r="A12" s="63" t="s">
        <v>9</v>
      </c>
      <c r="B12" s="70"/>
      <c r="C12" s="121">
        <f t="shared" si="0"/>
        <v>0</v>
      </c>
      <c r="D12" s="70"/>
      <c r="E12" s="121">
        <f t="shared" si="1"/>
        <v>0</v>
      </c>
      <c r="F12" s="118">
        <f t="shared" si="2"/>
        <v>0</v>
      </c>
      <c r="G12" s="118">
        <f t="shared" si="3"/>
        <v>0</v>
      </c>
      <c r="H12" s="70">
        <v>5</v>
      </c>
      <c r="I12" s="70">
        <v>5</v>
      </c>
      <c r="J12" s="70"/>
      <c r="K12" s="70">
        <v>0</v>
      </c>
      <c r="L12" s="70"/>
      <c r="M12" s="70">
        <v>5</v>
      </c>
      <c r="N12" s="70"/>
      <c r="O12" s="70"/>
      <c r="P12" s="109">
        <f t="shared" si="4"/>
        <v>1.875</v>
      </c>
      <c r="Q12" s="116">
        <f t="shared" si="5"/>
        <v>0.46875</v>
      </c>
      <c r="R12" s="113">
        <f t="shared" si="6"/>
        <v>0.46875</v>
      </c>
      <c r="T12" s="136"/>
      <c r="U12" s="126"/>
      <c r="V12" s="135">
        <f t="shared" si="7"/>
        <v>0</v>
      </c>
    </row>
    <row r="13" spans="1:22" s="62" customFormat="1" ht="25.15" customHeight="1">
      <c r="A13" s="63" t="s">
        <v>10</v>
      </c>
      <c r="B13" s="70"/>
      <c r="C13" s="121">
        <f t="shared" si="0"/>
        <v>0</v>
      </c>
      <c r="D13" s="70"/>
      <c r="E13" s="121">
        <f t="shared" si="1"/>
        <v>0</v>
      </c>
      <c r="F13" s="118">
        <f t="shared" si="2"/>
        <v>0</v>
      </c>
      <c r="G13" s="118">
        <f t="shared" si="3"/>
        <v>0</v>
      </c>
      <c r="H13" s="70">
        <v>5</v>
      </c>
      <c r="I13" s="70">
        <v>5</v>
      </c>
      <c r="J13" s="70"/>
      <c r="K13" s="70">
        <v>5</v>
      </c>
      <c r="L13" s="70"/>
      <c r="M13" s="70">
        <v>0</v>
      </c>
      <c r="N13" s="70">
        <v>5</v>
      </c>
      <c r="O13" s="70"/>
      <c r="P13" s="109">
        <f t="shared" si="4"/>
        <v>2.5</v>
      </c>
      <c r="Q13" s="116">
        <f t="shared" si="5"/>
        <v>0.625</v>
      </c>
      <c r="R13" s="113">
        <f t="shared" si="6"/>
        <v>0.625</v>
      </c>
      <c r="T13" s="136"/>
      <c r="U13" s="126"/>
      <c r="V13" s="135">
        <f t="shared" si="7"/>
        <v>0</v>
      </c>
    </row>
    <row r="14" spans="1:22" s="62" customFormat="1" ht="25.15" customHeight="1">
      <c r="A14" s="63" t="s">
        <v>11</v>
      </c>
      <c r="B14" s="70"/>
      <c r="C14" s="121">
        <f t="shared" si="0"/>
        <v>0</v>
      </c>
      <c r="D14" s="70"/>
      <c r="E14" s="121">
        <f t="shared" si="1"/>
        <v>0</v>
      </c>
      <c r="F14" s="118">
        <f t="shared" si="2"/>
        <v>0</v>
      </c>
      <c r="G14" s="118">
        <f t="shared" si="3"/>
        <v>0</v>
      </c>
      <c r="H14" s="70">
        <v>5</v>
      </c>
      <c r="I14" s="70">
        <v>5</v>
      </c>
      <c r="J14" s="70">
        <v>5</v>
      </c>
      <c r="K14" s="70">
        <v>0</v>
      </c>
      <c r="L14" s="70"/>
      <c r="M14" s="70">
        <v>0</v>
      </c>
      <c r="N14" s="70"/>
      <c r="O14" s="70"/>
      <c r="P14" s="109">
        <f t="shared" si="4"/>
        <v>1.875</v>
      </c>
      <c r="Q14" s="116">
        <f t="shared" si="5"/>
        <v>0.46875</v>
      </c>
      <c r="R14" s="113">
        <f t="shared" si="6"/>
        <v>0.46875</v>
      </c>
      <c r="T14" s="136"/>
      <c r="U14" s="126"/>
      <c r="V14" s="135">
        <f t="shared" si="7"/>
        <v>0</v>
      </c>
    </row>
    <row r="15" spans="1:22" s="62" customFormat="1" ht="25.15" customHeight="1">
      <c r="A15" s="63" t="s">
        <v>12</v>
      </c>
      <c r="B15" s="70"/>
      <c r="C15" s="121">
        <f t="shared" si="0"/>
        <v>0</v>
      </c>
      <c r="D15" s="70"/>
      <c r="E15" s="121">
        <f t="shared" si="1"/>
        <v>0</v>
      </c>
      <c r="F15" s="118">
        <f t="shared" si="2"/>
        <v>0</v>
      </c>
      <c r="G15" s="118">
        <f t="shared" si="3"/>
        <v>0</v>
      </c>
      <c r="H15" s="70">
        <v>5</v>
      </c>
      <c r="I15" s="70"/>
      <c r="J15" s="70"/>
      <c r="K15" s="70"/>
      <c r="L15" s="70">
        <v>5</v>
      </c>
      <c r="M15" s="70">
        <v>3.98</v>
      </c>
      <c r="N15" s="70"/>
      <c r="O15" s="70"/>
      <c r="P15" s="109">
        <f t="shared" si="4"/>
        <v>1.7475000000000001</v>
      </c>
      <c r="Q15" s="116">
        <f t="shared" si="5"/>
        <v>0.43687500000000001</v>
      </c>
      <c r="R15" s="113">
        <f t="shared" si="6"/>
        <v>0.43687500000000001</v>
      </c>
      <c r="T15" s="136"/>
      <c r="U15" s="126"/>
      <c r="V15" s="135">
        <f t="shared" si="7"/>
        <v>0</v>
      </c>
    </row>
    <row r="16" spans="1:22" s="62" customFormat="1" ht="25.15" customHeight="1">
      <c r="A16" s="63" t="s">
        <v>13</v>
      </c>
      <c r="B16" s="70">
        <v>3</v>
      </c>
      <c r="C16" s="121">
        <f t="shared" si="0"/>
        <v>0.9</v>
      </c>
      <c r="D16" s="70"/>
      <c r="E16" s="121">
        <f t="shared" si="1"/>
        <v>0</v>
      </c>
      <c r="F16" s="118">
        <f t="shared" si="2"/>
        <v>0</v>
      </c>
      <c r="G16" s="118">
        <f t="shared" si="3"/>
        <v>0</v>
      </c>
      <c r="H16" s="70">
        <v>5</v>
      </c>
      <c r="I16" s="70">
        <v>5</v>
      </c>
      <c r="J16" s="70"/>
      <c r="K16" s="70">
        <v>0</v>
      </c>
      <c r="L16" s="70">
        <v>5</v>
      </c>
      <c r="M16" s="70">
        <v>4.6399999999999997</v>
      </c>
      <c r="N16" s="70">
        <v>5</v>
      </c>
      <c r="O16" s="70"/>
      <c r="P16" s="109">
        <f t="shared" si="4"/>
        <v>3.08</v>
      </c>
      <c r="Q16" s="116">
        <f t="shared" si="5"/>
        <v>0.77</v>
      </c>
      <c r="R16" s="113">
        <f t="shared" si="6"/>
        <v>1.67</v>
      </c>
      <c r="T16" s="136"/>
      <c r="U16" s="126"/>
      <c r="V16" s="135">
        <f t="shared" si="7"/>
        <v>0</v>
      </c>
    </row>
    <row r="17" spans="1:22" s="62" customFormat="1" ht="25.15" customHeight="1">
      <c r="A17" s="68" t="s">
        <v>72</v>
      </c>
      <c r="B17" s="70">
        <v>4.2699999999999996</v>
      </c>
      <c r="C17" s="121">
        <f t="shared" si="0"/>
        <v>1.2809999999999999</v>
      </c>
      <c r="D17" s="70"/>
      <c r="E17" s="121">
        <f t="shared" si="1"/>
        <v>0</v>
      </c>
      <c r="F17" s="118">
        <f t="shared" si="2"/>
        <v>0</v>
      </c>
      <c r="G17" s="118">
        <f t="shared" si="3"/>
        <v>0</v>
      </c>
      <c r="H17" s="71">
        <v>5</v>
      </c>
      <c r="I17" s="71">
        <v>5</v>
      </c>
      <c r="J17" s="71"/>
      <c r="K17" s="71">
        <v>0</v>
      </c>
      <c r="L17" s="71">
        <v>5</v>
      </c>
      <c r="M17" s="71">
        <v>1.99</v>
      </c>
      <c r="N17" s="71">
        <v>5</v>
      </c>
      <c r="O17" s="71"/>
      <c r="P17" s="109">
        <f t="shared" si="4"/>
        <v>2.7487499999999998</v>
      </c>
      <c r="Q17" s="116">
        <f t="shared" si="5"/>
        <v>0.68718749999999995</v>
      </c>
      <c r="R17" s="113">
        <f t="shared" si="6"/>
        <v>1.9681875</v>
      </c>
      <c r="T17" s="136"/>
      <c r="U17" s="126"/>
      <c r="V17" s="135">
        <f t="shared" si="7"/>
        <v>0</v>
      </c>
    </row>
    <row r="18" spans="1:22" s="62" customFormat="1" ht="25.15" customHeight="1">
      <c r="A18" s="63" t="s">
        <v>15</v>
      </c>
      <c r="B18" s="70"/>
      <c r="C18" s="121">
        <f t="shared" si="0"/>
        <v>0</v>
      </c>
      <c r="D18" s="70"/>
      <c r="E18" s="121">
        <f t="shared" si="1"/>
        <v>0</v>
      </c>
      <c r="F18" s="118">
        <f t="shared" si="2"/>
        <v>0</v>
      </c>
      <c r="G18" s="118">
        <f t="shared" si="3"/>
        <v>0</v>
      </c>
      <c r="H18" s="70">
        <v>5</v>
      </c>
      <c r="I18" s="70"/>
      <c r="J18" s="70"/>
      <c r="K18" s="70">
        <v>0</v>
      </c>
      <c r="L18" s="70"/>
      <c r="M18" s="70">
        <v>5</v>
      </c>
      <c r="N18" s="70"/>
      <c r="O18" s="70"/>
      <c r="P18" s="109">
        <f t="shared" si="4"/>
        <v>1.25</v>
      </c>
      <c r="Q18" s="116">
        <f t="shared" si="5"/>
        <v>0.3125</v>
      </c>
      <c r="R18" s="113">
        <f t="shared" si="6"/>
        <v>0.3125</v>
      </c>
      <c r="T18" s="136"/>
      <c r="U18" s="126"/>
      <c r="V18" s="135">
        <f t="shared" si="7"/>
        <v>0</v>
      </c>
    </row>
    <row r="19" spans="1:22" s="62" customFormat="1" ht="25.15" customHeight="1">
      <c r="A19" s="63" t="s">
        <v>16</v>
      </c>
      <c r="B19" s="70">
        <v>3.92</v>
      </c>
      <c r="C19" s="121">
        <f t="shared" si="0"/>
        <v>1.1759999999999999</v>
      </c>
      <c r="D19" s="70"/>
      <c r="E19" s="121">
        <f t="shared" si="1"/>
        <v>0</v>
      </c>
      <c r="F19" s="118">
        <f t="shared" si="2"/>
        <v>0</v>
      </c>
      <c r="G19" s="118">
        <f t="shared" si="3"/>
        <v>0</v>
      </c>
      <c r="H19" s="70">
        <v>5</v>
      </c>
      <c r="I19" s="70">
        <v>5</v>
      </c>
      <c r="J19" s="70"/>
      <c r="K19" s="70">
        <v>3</v>
      </c>
      <c r="L19" s="70">
        <v>5</v>
      </c>
      <c r="M19" s="70">
        <v>5</v>
      </c>
      <c r="N19" s="70">
        <v>5</v>
      </c>
      <c r="O19" s="70"/>
      <c r="P19" s="109">
        <f t="shared" si="4"/>
        <v>3.5</v>
      </c>
      <c r="Q19" s="116">
        <f t="shared" si="5"/>
        <v>0.875</v>
      </c>
      <c r="R19" s="113">
        <f t="shared" si="6"/>
        <v>2.0510000000000002</v>
      </c>
      <c r="T19" s="136"/>
      <c r="U19" s="126"/>
      <c r="V19" s="135">
        <f t="shared" si="7"/>
        <v>0</v>
      </c>
    </row>
    <row r="20" spans="1:22" s="62" customFormat="1" ht="25.15" customHeight="1">
      <c r="A20" s="63" t="s">
        <v>17</v>
      </c>
      <c r="B20" s="70"/>
      <c r="C20" s="121">
        <f t="shared" si="0"/>
        <v>0</v>
      </c>
      <c r="D20" s="70"/>
      <c r="E20" s="121">
        <f t="shared" si="1"/>
        <v>0</v>
      </c>
      <c r="F20" s="118">
        <f t="shared" si="2"/>
        <v>0</v>
      </c>
      <c r="G20" s="118">
        <f t="shared" si="3"/>
        <v>0</v>
      </c>
      <c r="H20" s="70"/>
      <c r="I20" s="70"/>
      <c r="J20" s="70"/>
      <c r="K20" s="70">
        <v>0</v>
      </c>
      <c r="L20" s="70">
        <v>5</v>
      </c>
      <c r="M20" s="70">
        <v>0</v>
      </c>
      <c r="N20" s="70"/>
      <c r="O20" s="70"/>
      <c r="P20" s="109">
        <f t="shared" si="4"/>
        <v>0.625</v>
      </c>
      <c r="Q20" s="116">
        <f t="shared" si="5"/>
        <v>0.15625</v>
      </c>
      <c r="R20" s="113">
        <f t="shared" si="6"/>
        <v>0.15625</v>
      </c>
      <c r="T20" s="136"/>
      <c r="U20" s="126"/>
      <c r="V20" s="135">
        <f t="shared" si="7"/>
        <v>0</v>
      </c>
    </row>
    <row r="21" spans="1:22" s="62" customFormat="1" ht="25.15" customHeight="1">
      <c r="A21" s="63" t="s">
        <v>18</v>
      </c>
      <c r="B21" s="70"/>
      <c r="C21" s="121">
        <f t="shared" si="0"/>
        <v>0</v>
      </c>
      <c r="D21" s="70"/>
      <c r="E21" s="121">
        <f t="shared" si="1"/>
        <v>0</v>
      </c>
      <c r="F21" s="118">
        <f t="shared" si="2"/>
        <v>0</v>
      </c>
      <c r="G21" s="118">
        <f t="shared" si="3"/>
        <v>0</v>
      </c>
      <c r="H21" s="70"/>
      <c r="I21" s="70"/>
      <c r="J21" s="70"/>
      <c r="K21" s="70">
        <v>3</v>
      </c>
      <c r="L21" s="70">
        <v>5</v>
      </c>
      <c r="M21" s="70">
        <v>4.3099999999999996</v>
      </c>
      <c r="N21" s="70"/>
      <c r="O21" s="70"/>
      <c r="P21" s="109">
        <f t="shared" si="4"/>
        <v>1.5387499999999998</v>
      </c>
      <c r="Q21" s="116">
        <f t="shared" si="5"/>
        <v>0.3846874999999999</v>
      </c>
      <c r="R21" s="113">
        <f t="shared" si="6"/>
        <v>0.3846874999999999</v>
      </c>
      <c r="T21" s="136"/>
      <c r="U21" s="126"/>
      <c r="V21" s="135">
        <f t="shared" si="7"/>
        <v>0</v>
      </c>
    </row>
    <row r="22" spans="1:22" s="62" customFormat="1" ht="25.15" customHeight="1">
      <c r="A22" s="63" t="s">
        <v>19</v>
      </c>
      <c r="B22" s="70"/>
      <c r="C22" s="121">
        <f t="shared" si="0"/>
        <v>0</v>
      </c>
      <c r="D22" s="70"/>
      <c r="E22" s="121">
        <f t="shared" si="1"/>
        <v>0</v>
      </c>
      <c r="F22" s="118">
        <f t="shared" si="2"/>
        <v>0</v>
      </c>
      <c r="G22" s="118">
        <f t="shared" si="3"/>
        <v>0</v>
      </c>
      <c r="H22" s="70">
        <v>5</v>
      </c>
      <c r="I22" s="70">
        <v>5</v>
      </c>
      <c r="J22" s="70"/>
      <c r="K22" s="70">
        <v>4</v>
      </c>
      <c r="L22" s="70">
        <v>5</v>
      </c>
      <c r="M22" s="70">
        <v>3.98</v>
      </c>
      <c r="N22" s="70">
        <v>5</v>
      </c>
      <c r="O22" s="70"/>
      <c r="P22" s="109">
        <f t="shared" si="4"/>
        <v>3.4975000000000001</v>
      </c>
      <c r="Q22" s="116">
        <f t="shared" si="5"/>
        <v>0.87437500000000001</v>
      </c>
      <c r="R22" s="113">
        <f t="shared" si="6"/>
        <v>0.87437500000000001</v>
      </c>
      <c r="T22" s="136"/>
      <c r="U22" s="126"/>
      <c r="V22" s="135">
        <f t="shared" si="7"/>
        <v>0</v>
      </c>
    </row>
    <row r="23" spans="1:22" s="62" customFormat="1" ht="25.15" customHeight="1">
      <c r="A23" s="63" t="s">
        <v>20</v>
      </c>
      <c r="B23" s="70"/>
      <c r="C23" s="121">
        <f t="shared" si="0"/>
        <v>0</v>
      </c>
      <c r="D23" s="70"/>
      <c r="E23" s="121">
        <f t="shared" si="1"/>
        <v>0</v>
      </c>
      <c r="F23" s="118">
        <f t="shared" si="2"/>
        <v>0</v>
      </c>
      <c r="G23" s="118">
        <f t="shared" si="3"/>
        <v>0</v>
      </c>
      <c r="H23" s="70"/>
      <c r="I23" s="70"/>
      <c r="J23" s="70"/>
      <c r="K23" s="70">
        <v>0</v>
      </c>
      <c r="L23" s="70"/>
      <c r="M23" s="70">
        <v>0</v>
      </c>
      <c r="N23" s="70"/>
      <c r="O23" s="70"/>
      <c r="P23" s="109">
        <f t="shared" si="4"/>
        <v>0</v>
      </c>
      <c r="Q23" s="116">
        <f t="shared" si="5"/>
        <v>0</v>
      </c>
      <c r="R23" s="113">
        <f t="shared" si="6"/>
        <v>0</v>
      </c>
      <c r="T23" s="136"/>
      <c r="U23" s="126"/>
      <c r="V23" s="135">
        <f t="shared" si="7"/>
        <v>0</v>
      </c>
    </row>
    <row r="24" spans="1:22" s="62" customFormat="1" ht="25.15" customHeight="1" thickBot="1">
      <c r="A24" s="64" t="s">
        <v>73</v>
      </c>
      <c r="B24" s="110">
        <v>4</v>
      </c>
      <c r="C24" s="122">
        <f t="shared" si="0"/>
        <v>1.2</v>
      </c>
      <c r="D24" s="110"/>
      <c r="E24" s="122">
        <f t="shared" si="1"/>
        <v>0</v>
      </c>
      <c r="F24" s="119">
        <f t="shared" si="2"/>
        <v>0</v>
      </c>
      <c r="G24" s="118">
        <f t="shared" si="3"/>
        <v>0</v>
      </c>
      <c r="H24" s="110">
        <v>5</v>
      </c>
      <c r="I24" s="110">
        <v>5</v>
      </c>
      <c r="J24" s="110"/>
      <c r="K24" s="110">
        <v>0</v>
      </c>
      <c r="L24" s="110">
        <v>5</v>
      </c>
      <c r="M24" s="110">
        <v>5</v>
      </c>
      <c r="N24" s="110">
        <v>5</v>
      </c>
      <c r="O24" s="110"/>
      <c r="P24" s="111">
        <f t="shared" si="4"/>
        <v>3.125</v>
      </c>
      <c r="Q24" s="117">
        <f t="shared" si="5"/>
        <v>0.78125</v>
      </c>
      <c r="R24" s="114">
        <f t="shared" si="6"/>
        <v>1.98125</v>
      </c>
      <c r="T24" s="137"/>
      <c r="U24" s="138"/>
      <c r="V24" s="139">
        <f t="shared" si="7"/>
        <v>0</v>
      </c>
    </row>
    <row r="25" spans="1:22" s="62" customFormat="1" ht="25.15" customHeight="1">
      <c r="A25" s="65"/>
      <c r="B25" s="65"/>
      <c r="C25" s="65"/>
      <c r="D25" s="65"/>
      <c r="E25" s="65"/>
      <c r="F25" s="65"/>
      <c r="G25" s="65"/>
      <c r="H25" s="66"/>
      <c r="I25" s="66"/>
      <c r="J25" s="66"/>
      <c r="K25" s="66"/>
      <c r="L25" s="66"/>
      <c r="M25" s="66"/>
      <c r="N25" s="66"/>
      <c r="O25" s="66"/>
      <c r="P25" s="66"/>
      <c r="Q25" s="66"/>
    </row>
    <row r="26" spans="1:22" s="62" customFormat="1" ht="25.15" customHeight="1">
      <c r="A26" s="65"/>
      <c r="B26" s="65"/>
      <c r="C26" s="65"/>
      <c r="D26" s="65"/>
      <c r="E26" s="65"/>
      <c r="F26" s="65"/>
      <c r="G26" s="65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1:22" ht="18.75">
      <c r="A27" s="67" t="s">
        <v>52</v>
      </c>
      <c r="B27" s="67"/>
      <c r="C27" s="67"/>
      <c r="D27" s="67"/>
      <c r="E27" s="67"/>
      <c r="F27" s="67"/>
      <c r="G27" s="67"/>
    </row>
    <row r="28" spans="1:22" ht="15.75" thickBot="1"/>
    <row r="29" spans="1:22" ht="45.75" thickBot="1">
      <c r="A29" s="23" t="s">
        <v>0</v>
      </c>
      <c r="B29" s="106" t="s">
        <v>117</v>
      </c>
      <c r="C29" s="120">
        <v>0.3</v>
      </c>
      <c r="D29" s="106" t="s">
        <v>118</v>
      </c>
      <c r="E29" s="120">
        <v>0.3</v>
      </c>
      <c r="F29" s="120" t="s">
        <v>123</v>
      </c>
      <c r="G29" s="120">
        <v>0.15</v>
      </c>
      <c r="H29" s="108" t="s">
        <v>74</v>
      </c>
      <c r="I29" s="107" t="s">
        <v>84</v>
      </c>
      <c r="J29" s="107" t="s">
        <v>85</v>
      </c>
      <c r="K29" s="107" t="s">
        <v>90</v>
      </c>
      <c r="L29" s="107" t="s">
        <v>91</v>
      </c>
      <c r="M29" s="107" t="s">
        <v>92</v>
      </c>
      <c r="N29" s="107" t="s">
        <v>119</v>
      </c>
      <c r="O29" s="107" t="s">
        <v>120</v>
      </c>
      <c r="P29" s="107" t="s">
        <v>121</v>
      </c>
      <c r="Q29" s="115">
        <v>0.25</v>
      </c>
      <c r="R29" s="112" t="s">
        <v>122</v>
      </c>
      <c r="T29" s="123" t="s">
        <v>124</v>
      </c>
      <c r="U29" s="124" t="s">
        <v>125</v>
      </c>
      <c r="V29" s="123" t="s">
        <v>48</v>
      </c>
    </row>
    <row r="30" spans="1:22" ht="25.15" customHeight="1">
      <c r="A30" s="61" t="s">
        <v>23</v>
      </c>
      <c r="B30" s="69">
        <v>3.87</v>
      </c>
      <c r="C30" s="118">
        <f t="shared" ref="C30:C50" si="8">(B30*30)/100</f>
        <v>1.161</v>
      </c>
      <c r="D30" s="69"/>
      <c r="E30" s="118">
        <f t="shared" ref="E30:E50" si="9">(D30*30)/100</f>
        <v>0</v>
      </c>
      <c r="F30" s="118">
        <f t="shared" ref="F30" si="10">(U30)</f>
        <v>0</v>
      </c>
      <c r="G30" s="118">
        <f t="shared" ref="G30:G50" si="11">(F30*15)/100</f>
        <v>0</v>
      </c>
      <c r="H30" s="69">
        <v>5</v>
      </c>
      <c r="I30" s="69">
        <v>5</v>
      </c>
      <c r="J30" s="69"/>
      <c r="K30" s="69">
        <v>1</v>
      </c>
      <c r="L30" s="69">
        <v>5</v>
      </c>
      <c r="M30" s="69">
        <v>5</v>
      </c>
      <c r="N30" s="69">
        <v>5</v>
      </c>
      <c r="O30" s="69"/>
      <c r="P30" s="109">
        <f t="shared" ref="P30:P50" si="12">(H30+I30+J30+K30+L30+M30+N30+O30)/8</f>
        <v>3.25</v>
      </c>
      <c r="Q30" s="118">
        <f t="shared" ref="Q30:Q50" si="13">(P30*25)/100</f>
        <v>0.8125</v>
      </c>
      <c r="R30" s="113">
        <f t="shared" ref="R30:R50" si="14">(C30+E30+Q30)</f>
        <v>1.9735</v>
      </c>
      <c r="T30" s="134"/>
      <c r="U30" s="125"/>
      <c r="V30" s="135">
        <f t="shared" ref="V30:V50" si="15">(T30+U30)/2</f>
        <v>0</v>
      </c>
    </row>
    <row r="31" spans="1:22" ht="25.15" customHeight="1">
      <c r="A31" s="63" t="s">
        <v>24</v>
      </c>
      <c r="B31" s="70"/>
      <c r="C31" s="121">
        <f t="shared" si="8"/>
        <v>0</v>
      </c>
      <c r="D31" s="70"/>
      <c r="E31" s="121">
        <f t="shared" si="9"/>
        <v>0</v>
      </c>
      <c r="F31" s="121">
        <f t="shared" ref="F31:F50" si="16">(U31)</f>
        <v>0</v>
      </c>
      <c r="G31" s="121">
        <f t="shared" si="11"/>
        <v>0</v>
      </c>
      <c r="H31" s="70">
        <v>5</v>
      </c>
      <c r="I31" s="70">
        <v>5</v>
      </c>
      <c r="J31" s="70">
        <v>5</v>
      </c>
      <c r="K31" s="70">
        <v>0</v>
      </c>
      <c r="L31" s="70">
        <v>5</v>
      </c>
      <c r="M31" s="70">
        <v>1.32</v>
      </c>
      <c r="N31" s="70">
        <v>5</v>
      </c>
      <c r="O31" s="70"/>
      <c r="P31" s="129">
        <f t="shared" si="12"/>
        <v>3.29</v>
      </c>
      <c r="Q31" s="121">
        <f t="shared" si="13"/>
        <v>0.82250000000000001</v>
      </c>
      <c r="R31" s="130">
        <f t="shared" si="14"/>
        <v>0.82250000000000001</v>
      </c>
      <c r="T31" s="136"/>
      <c r="U31" s="126"/>
      <c r="V31" s="135">
        <f t="shared" si="15"/>
        <v>0</v>
      </c>
    </row>
    <row r="32" spans="1:22" ht="25.15" customHeight="1">
      <c r="A32" s="63" t="s">
        <v>75</v>
      </c>
      <c r="B32" s="70">
        <v>4</v>
      </c>
      <c r="C32" s="121">
        <f t="shared" si="8"/>
        <v>1.2</v>
      </c>
      <c r="D32" s="70"/>
      <c r="E32" s="121">
        <f t="shared" si="9"/>
        <v>0</v>
      </c>
      <c r="F32" s="121">
        <f t="shared" si="16"/>
        <v>0</v>
      </c>
      <c r="G32" s="121">
        <f t="shared" si="11"/>
        <v>0</v>
      </c>
      <c r="H32" s="70">
        <v>5</v>
      </c>
      <c r="I32" s="70">
        <v>5</v>
      </c>
      <c r="J32" s="70">
        <v>5</v>
      </c>
      <c r="K32" s="70">
        <v>4</v>
      </c>
      <c r="L32" s="70">
        <v>5</v>
      </c>
      <c r="M32" s="70">
        <v>0.99</v>
      </c>
      <c r="N32" s="70"/>
      <c r="O32" s="70"/>
      <c r="P32" s="129">
        <f t="shared" si="12"/>
        <v>3.1237499999999998</v>
      </c>
      <c r="Q32" s="121">
        <f t="shared" si="13"/>
        <v>0.78093749999999995</v>
      </c>
      <c r="R32" s="130">
        <f t="shared" si="14"/>
        <v>1.9809375</v>
      </c>
      <c r="T32" s="136"/>
      <c r="U32" s="126"/>
      <c r="V32" s="135">
        <f t="shared" si="15"/>
        <v>0</v>
      </c>
    </row>
    <row r="33" spans="1:22" ht="25.15" customHeight="1">
      <c r="A33" s="63" t="s">
        <v>76</v>
      </c>
      <c r="B33" s="70">
        <v>4.2699999999999996</v>
      </c>
      <c r="C33" s="121">
        <f t="shared" si="8"/>
        <v>1.2809999999999999</v>
      </c>
      <c r="D33" s="70"/>
      <c r="E33" s="121">
        <f t="shared" si="9"/>
        <v>0</v>
      </c>
      <c r="F33" s="121">
        <f t="shared" si="16"/>
        <v>0</v>
      </c>
      <c r="G33" s="121">
        <f t="shared" si="11"/>
        <v>0</v>
      </c>
      <c r="H33" s="70">
        <v>5</v>
      </c>
      <c r="I33" s="70">
        <v>5</v>
      </c>
      <c r="J33" s="70">
        <v>5</v>
      </c>
      <c r="K33" s="70">
        <v>1</v>
      </c>
      <c r="L33" s="70">
        <v>5</v>
      </c>
      <c r="M33" s="70">
        <v>0</v>
      </c>
      <c r="N33" s="70"/>
      <c r="O33" s="70"/>
      <c r="P33" s="129">
        <f t="shared" si="12"/>
        <v>2.625</v>
      </c>
      <c r="Q33" s="121">
        <f t="shared" si="13"/>
        <v>0.65625</v>
      </c>
      <c r="R33" s="130">
        <f t="shared" si="14"/>
        <v>1.9372499999999999</v>
      </c>
      <c r="T33" s="136"/>
      <c r="U33" s="126"/>
      <c r="V33" s="135">
        <f t="shared" si="15"/>
        <v>0</v>
      </c>
    </row>
    <row r="34" spans="1:22" ht="25.15" customHeight="1">
      <c r="A34" s="63" t="s">
        <v>27</v>
      </c>
      <c r="B34" s="70"/>
      <c r="C34" s="121">
        <f t="shared" si="8"/>
        <v>0</v>
      </c>
      <c r="D34" s="70"/>
      <c r="E34" s="121">
        <f t="shared" si="9"/>
        <v>0</v>
      </c>
      <c r="F34" s="121">
        <f t="shared" si="16"/>
        <v>0</v>
      </c>
      <c r="G34" s="121">
        <f t="shared" si="11"/>
        <v>0</v>
      </c>
      <c r="H34" s="70">
        <v>5</v>
      </c>
      <c r="I34" s="70">
        <v>5</v>
      </c>
      <c r="J34" s="70">
        <v>5</v>
      </c>
      <c r="K34" s="70">
        <v>0</v>
      </c>
      <c r="L34" s="70"/>
      <c r="M34" s="70">
        <v>2.3199999999999998</v>
      </c>
      <c r="N34" s="70">
        <v>5</v>
      </c>
      <c r="O34" s="70"/>
      <c r="P34" s="129">
        <f t="shared" si="12"/>
        <v>2.79</v>
      </c>
      <c r="Q34" s="121">
        <f t="shared" si="13"/>
        <v>0.69750000000000001</v>
      </c>
      <c r="R34" s="130">
        <f t="shared" si="14"/>
        <v>0.69750000000000001</v>
      </c>
      <c r="T34" s="136"/>
      <c r="U34" s="126"/>
      <c r="V34" s="135">
        <f t="shared" si="15"/>
        <v>0</v>
      </c>
    </row>
    <row r="35" spans="1:22" ht="25.15" customHeight="1">
      <c r="A35" s="63" t="s">
        <v>77</v>
      </c>
      <c r="B35" s="70"/>
      <c r="C35" s="121">
        <f t="shared" si="8"/>
        <v>0</v>
      </c>
      <c r="D35" s="70"/>
      <c r="E35" s="121">
        <f t="shared" si="9"/>
        <v>0</v>
      </c>
      <c r="F35" s="121">
        <f t="shared" si="16"/>
        <v>0</v>
      </c>
      <c r="G35" s="121">
        <f t="shared" si="11"/>
        <v>0</v>
      </c>
      <c r="H35" s="70">
        <v>5</v>
      </c>
      <c r="I35" s="70">
        <v>5</v>
      </c>
      <c r="J35" s="70">
        <v>5</v>
      </c>
      <c r="K35" s="70">
        <v>0</v>
      </c>
      <c r="L35" s="70">
        <v>5</v>
      </c>
      <c r="M35" s="70">
        <v>3.32</v>
      </c>
      <c r="N35" s="70"/>
      <c r="O35" s="70"/>
      <c r="P35" s="129">
        <f t="shared" si="12"/>
        <v>2.915</v>
      </c>
      <c r="Q35" s="121">
        <f t="shared" si="13"/>
        <v>0.72875000000000001</v>
      </c>
      <c r="R35" s="130">
        <f t="shared" si="14"/>
        <v>0.72875000000000001</v>
      </c>
      <c r="T35" s="136"/>
      <c r="U35" s="126"/>
      <c r="V35" s="135">
        <f t="shared" si="15"/>
        <v>0</v>
      </c>
    </row>
    <row r="36" spans="1:22" ht="25.15" customHeight="1">
      <c r="A36" s="63" t="s">
        <v>78</v>
      </c>
      <c r="B36" s="70"/>
      <c r="C36" s="121">
        <f t="shared" si="8"/>
        <v>0</v>
      </c>
      <c r="D36" s="70"/>
      <c r="E36" s="121">
        <f t="shared" si="9"/>
        <v>0</v>
      </c>
      <c r="F36" s="121">
        <f t="shared" si="16"/>
        <v>0</v>
      </c>
      <c r="G36" s="121">
        <f t="shared" si="11"/>
        <v>0</v>
      </c>
      <c r="H36" s="70">
        <v>5</v>
      </c>
      <c r="I36" s="70"/>
      <c r="J36" s="70">
        <v>5</v>
      </c>
      <c r="K36" s="70">
        <v>0</v>
      </c>
      <c r="L36" s="70"/>
      <c r="M36" s="70">
        <v>0</v>
      </c>
      <c r="N36" s="70"/>
      <c r="O36" s="70"/>
      <c r="P36" s="129">
        <f t="shared" si="12"/>
        <v>1.25</v>
      </c>
      <c r="Q36" s="121">
        <f t="shared" si="13"/>
        <v>0.3125</v>
      </c>
      <c r="R36" s="130">
        <f t="shared" si="14"/>
        <v>0.3125</v>
      </c>
      <c r="T36" s="136"/>
      <c r="U36" s="126"/>
      <c r="V36" s="135">
        <f t="shared" si="15"/>
        <v>0</v>
      </c>
    </row>
    <row r="37" spans="1:22" ht="25.15" customHeight="1">
      <c r="A37" s="63" t="s">
        <v>30</v>
      </c>
      <c r="B37" s="70">
        <v>3</v>
      </c>
      <c r="C37" s="121">
        <f t="shared" si="8"/>
        <v>0.9</v>
      </c>
      <c r="D37" s="70"/>
      <c r="E37" s="121">
        <f t="shared" si="9"/>
        <v>0</v>
      </c>
      <c r="F37" s="121">
        <f t="shared" si="16"/>
        <v>0</v>
      </c>
      <c r="G37" s="121">
        <f t="shared" si="11"/>
        <v>0</v>
      </c>
      <c r="H37" s="70"/>
      <c r="I37" s="70">
        <v>5</v>
      </c>
      <c r="J37" s="70"/>
      <c r="K37" s="70"/>
      <c r="L37" s="70">
        <v>5</v>
      </c>
      <c r="M37" s="70">
        <v>4.3099999999999996</v>
      </c>
      <c r="N37" s="70"/>
      <c r="O37" s="70"/>
      <c r="P37" s="129">
        <f t="shared" si="12"/>
        <v>1.7887499999999998</v>
      </c>
      <c r="Q37" s="121">
        <f t="shared" si="13"/>
        <v>0.4471874999999999</v>
      </c>
      <c r="R37" s="130">
        <f t="shared" si="14"/>
        <v>1.3471875</v>
      </c>
      <c r="T37" s="136"/>
      <c r="U37" s="126"/>
      <c r="V37" s="135">
        <f t="shared" si="15"/>
        <v>0</v>
      </c>
    </row>
    <row r="38" spans="1:22" ht="25.15" customHeight="1">
      <c r="A38" s="63" t="s">
        <v>31</v>
      </c>
      <c r="B38" s="70">
        <v>3.87</v>
      </c>
      <c r="C38" s="121">
        <f t="shared" si="8"/>
        <v>1.161</v>
      </c>
      <c r="D38" s="70"/>
      <c r="E38" s="121">
        <f t="shared" si="9"/>
        <v>0</v>
      </c>
      <c r="F38" s="121">
        <f t="shared" si="16"/>
        <v>0</v>
      </c>
      <c r="G38" s="121">
        <f t="shared" si="11"/>
        <v>0</v>
      </c>
      <c r="H38" s="70">
        <v>5</v>
      </c>
      <c r="I38" s="70">
        <v>5</v>
      </c>
      <c r="J38" s="70">
        <v>5</v>
      </c>
      <c r="K38" s="70">
        <v>1</v>
      </c>
      <c r="L38" s="70">
        <v>5</v>
      </c>
      <c r="M38" s="70">
        <v>4.3099999999999996</v>
      </c>
      <c r="N38" s="70">
        <v>5</v>
      </c>
      <c r="O38" s="70"/>
      <c r="P38" s="129">
        <f t="shared" si="12"/>
        <v>3.7887499999999998</v>
      </c>
      <c r="Q38" s="121">
        <f t="shared" si="13"/>
        <v>0.94718749999999996</v>
      </c>
      <c r="R38" s="130">
        <f t="shared" si="14"/>
        <v>2.1081875000000001</v>
      </c>
      <c r="T38" s="136"/>
      <c r="U38" s="126"/>
      <c r="V38" s="135">
        <f t="shared" si="15"/>
        <v>0</v>
      </c>
    </row>
    <row r="39" spans="1:22" ht="25.15" customHeight="1">
      <c r="A39" s="63" t="s">
        <v>79</v>
      </c>
      <c r="B39" s="70">
        <v>3.92</v>
      </c>
      <c r="C39" s="121">
        <f t="shared" si="8"/>
        <v>1.1759999999999999</v>
      </c>
      <c r="D39" s="70"/>
      <c r="E39" s="121">
        <f t="shared" si="9"/>
        <v>0</v>
      </c>
      <c r="F39" s="121">
        <f t="shared" si="16"/>
        <v>0</v>
      </c>
      <c r="G39" s="121">
        <f t="shared" si="11"/>
        <v>0</v>
      </c>
      <c r="H39" s="70">
        <v>5</v>
      </c>
      <c r="I39" s="70"/>
      <c r="J39" s="70">
        <v>5</v>
      </c>
      <c r="K39" s="70">
        <v>2</v>
      </c>
      <c r="L39" s="70"/>
      <c r="M39" s="70">
        <v>5</v>
      </c>
      <c r="N39" s="70">
        <v>5</v>
      </c>
      <c r="O39" s="70"/>
      <c r="P39" s="129">
        <f t="shared" si="12"/>
        <v>2.75</v>
      </c>
      <c r="Q39" s="121">
        <f t="shared" si="13"/>
        <v>0.6875</v>
      </c>
      <c r="R39" s="130">
        <f t="shared" si="14"/>
        <v>1.8634999999999999</v>
      </c>
      <c r="T39" s="136"/>
      <c r="U39" s="126"/>
      <c r="V39" s="135">
        <f t="shared" si="15"/>
        <v>0</v>
      </c>
    </row>
    <row r="40" spans="1:22" ht="25.15" customHeight="1">
      <c r="A40" s="63" t="s">
        <v>80</v>
      </c>
      <c r="B40" s="70"/>
      <c r="C40" s="121">
        <f t="shared" si="8"/>
        <v>0</v>
      </c>
      <c r="D40" s="70"/>
      <c r="E40" s="121">
        <f t="shared" si="9"/>
        <v>0</v>
      </c>
      <c r="F40" s="121">
        <f t="shared" si="16"/>
        <v>0</v>
      </c>
      <c r="G40" s="121">
        <f t="shared" si="11"/>
        <v>0</v>
      </c>
      <c r="H40" s="70"/>
      <c r="I40" s="70">
        <v>5</v>
      </c>
      <c r="J40" s="70">
        <v>5</v>
      </c>
      <c r="K40" s="70">
        <v>0</v>
      </c>
      <c r="L40" s="70">
        <v>5</v>
      </c>
      <c r="M40" s="70">
        <v>0</v>
      </c>
      <c r="N40" s="70"/>
      <c r="O40" s="70"/>
      <c r="P40" s="129">
        <f t="shared" si="12"/>
        <v>1.875</v>
      </c>
      <c r="Q40" s="121">
        <f t="shared" si="13"/>
        <v>0.46875</v>
      </c>
      <c r="R40" s="130">
        <f t="shared" si="14"/>
        <v>0.46875</v>
      </c>
      <c r="T40" s="136"/>
      <c r="U40" s="126"/>
      <c r="V40" s="135">
        <f t="shared" si="15"/>
        <v>0</v>
      </c>
    </row>
    <row r="41" spans="1:22" ht="25.15" customHeight="1">
      <c r="A41" s="63" t="s">
        <v>81</v>
      </c>
      <c r="B41" s="70">
        <v>4.2699999999999996</v>
      </c>
      <c r="C41" s="121">
        <f t="shared" si="8"/>
        <v>1.2809999999999999</v>
      </c>
      <c r="D41" s="70"/>
      <c r="E41" s="121">
        <f t="shared" si="9"/>
        <v>0</v>
      </c>
      <c r="F41" s="121">
        <f t="shared" si="16"/>
        <v>0</v>
      </c>
      <c r="G41" s="121">
        <f t="shared" si="11"/>
        <v>0</v>
      </c>
      <c r="H41" s="70"/>
      <c r="I41" s="70">
        <v>5</v>
      </c>
      <c r="J41" s="70">
        <v>5</v>
      </c>
      <c r="K41" s="70">
        <v>0</v>
      </c>
      <c r="L41" s="70">
        <v>5</v>
      </c>
      <c r="M41" s="70">
        <v>0.33</v>
      </c>
      <c r="N41" s="70"/>
      <c r="O41" s="70"/>
      <c r="P41" s="129">
        <f t="shared" si="12"/>
        <v>1.91625</v>
      </c>
      <c r="Q41" s="121">
        <f t="shared" si="13"/>
        <v>0.4790625</v>
      </c>
      <c r="R41" s="130">
        <f t="shared" si="14"/>
        <v>1.7600624999999999</v>
      </c>
      <c r="T41" s="136"/>
      <c r="U41" s="126"/>
      <c r="V41" s="135">
        <f t="shared" si="15"/>
        <v>0</v>
      </c>
    </row>
    <row r="42" spans="1:22" ht="25.15" customHeight="1">
      <c r="A42" s="63" t="s">
        <v>35</v>
      </c>
      <c r="B42" s="70"/>
      <c r="C42" s="121">
        <f t="shared" si="8"/>
        <v>0</v>
      </c>
      <c r="D42" s="70"/>
      <c r="E42" s="121">
        <f t="shared" si="9"/>
        <v>0</v>
      </c>
      <c r="F42" s="121">
        <f t="shared" si="16"/>
        <v>0</v>
      </c>
      <c r="G42" s="121">
        <f t="shared" si="11"/>
        <v>0</v>
      </c>
      <c r="H42" s="70"/>
      <c r="I42" s="70"/>
      <c r="J42" s="70">
        <v>5</v>
      </c>
      <c r="K42" s="70">
        <v>0</v>
      </c>
      <c r="L42" s="70">
        <v>5</v>
      </c>
      <c r="M42" s="70">
        <v>1.32</v>
      </c>
      <c r="N42" s="70">
        <v>5</v>
      </c>
      <c r="O42" s="70"/>
      <c r="P42" s="129">
        <f t="shared" si="12"/>
        <v>2.04</v>
      </c>
      <c r="Q42" s="121">
        <f t="shared" si="13"/>
        <v>0.51</v>
      </c>
      <c r="R42" s="130">
        <f t="shared" si="14"/>
        <v>0.51</v>
      </c>
      <c r="T42" s="136"/>
      <c r="U42" s="126"/>
      <c r="V42" s="135">
        <f t="shared" si="15"/>
        <v>0</v>
      </c>
    </row>
    <row r="43" spans="1:22" ht="25.15" customHeight="1">
      <c r="A43" s="63" t="s">
        <v>82</v>
      </c>
      <c r="B43" s="70"/>
      <c r="C43" s="121">
        <f t="shared" si="8"/>
        <v>0</v>
      </c>
      <c r="D43" s="70"/>
      <c r="E43" s="121">
        <f t="shared" si="9"/>
        <v>0</v>
      </c>
      <c r="F43" s="121">
        <f t="shared" si="16"/>
        <v>0</v>
      </c>
      <c r="G43" s="121">
        <f t="shared" si="11"/>
        <v>0</v>
      </c>
      <c r="H43" s="70"/>
      <c r="I43" s="70"/>
      <c r="J43" s="70">
        <v>5</v>
      </c>
      <c r="K43" s="70">
        <v>0</v>
      </c>
      <c r="L43" s="70"/>
      <c r="M43" s="70">
        <v>0</v>
      </c>
      <c r="N43" s="70"/>
      <c r="O43" s="70"/>
      <c r="P43" s="129">
        <f t="shared" si="12"/>
        <v>0.625</v>
      </c>
      <c r="Q43" s="121">
        <f t="shared" si="13"/>
        <v>0.15625</v>
      </c>
      <c r="R43" s="130">
        <f t="shared" si="14"/>
        <v>0.15625</v>
      </c>
      <c r="T43" s="136"/>
      <c r="U43" s="126"/>
      <c r="V43" s="135">
        <f t="shared" si="15"/>
        <v>0</v>
      </c>
    </row>
    <row r="44" spans="1:22" ht="25.15" customHeight="1">
      <c r="A44" s="63" t="s">
        <v>37</v>
      </c>
      <c r="B44" s="70">
        <v>4</v>
      </c>
      <c r="C44" s="121">
        <f t="shared" si="8"/>
        <v>1.2</v>
      </c>
      <c r="D44" s="70"/>
      <c r="E44" s="121">
        <f t="shared" si="9"/>
        <v>0</v>
      </c>
      <c r="F44" s="121">
        <f t="shared" si="16"/>
        <v>0</v>
      </c>
      <c r="G44" s="121">
        <f t="shared" si="11"/>
        <v>0</v>
      </c>
      <c r="H44" s="70">
        <v>5</v>
      </c>
      <c r="I44" s="70">
        <v>5</v>
      </c>
      <c r="J44" s="70">
        <v>5</v>
      </c>
      <c r="K44" s="70">
        <v>4</v>
      </c>
      <c r="L44" s="70">
        <v>5</v>
      </c>
      <c r="M44" s="70">
        <v>0.6</v>
      </c>
      <c r="N44" s="70">
        <v>5</v>
      </c>
      <c r="O44" s="70"/>
      <c r="P44" s="129">
        <f t="shared" si="12"/>
        <v>3.7</v>
      </c>
      <c r="Q44" s="121">
        <f t="shared" si="13"/>
        <v>0.92500000000000004</v>
      </c>
      <c r="R44" s="130">
        <f t="shared" si="14"/>
        <v>2.125</v>
      </c>
      <c r="T44" s="136"/>
      <c r="U44" s="126"/>
      <c r="V44" s="135">
        <f t="shared" si="15"/>
        <v>0</v>
      </c>
    </row>
    <row r="45" spans="1:22" ht="25.15" customHeight="1">
      <c r="A45" s="63" t="s">
        <v>38</v>
      </c>
      <c r="B45" s="70">
        <v>3.87</v>
      </c>
      <c r="C45" s="121">
        <f t="shared" si="8"/>
        <v>1.161</v>
      </c>
      <c r="D45" s="70"/>
      <c r="E45" s="121">
        <f t="shared" si="9"/>
        <v>0</v>
      </c>
      <c r="F45" s="121">
        <f t="shared" si="16"/>
        <v>0</v>
      </c>
      <c r="G45" s="121">
        <f t="shared" si="11"/>
        <v>0</v>
      </c>
      <c r="H45" s="70"/>
      <c r="I45" s="70"/>
      <c r="J45" s="70"/>
      <c r="K45" s="70"/>
      <c r="L45" s="70">
        <v>5</v>
      </c>
      <c r="M45" s="70">
        <v>3.65</v>
      </c>
      <c r="N45" s="70"/>
      <c r="O45" s="70"/>
      <c r="P45" s="129">
        <f t="shared" si="12"/>
        <v>1.08125</v>
      </c>
      <c r="Q45" s="121">
        <f t="shared" si="13"/>
        <v>0.27031250000000001</v>
      </c>
      <c r="R45" s="130">
        <f t="shared" si="14"/>
        <v>1.4313125</v>
      </c>
      <c r="T45" s="136"/>
      <c r="U45" s="126"/>
      <c r="V45" s="135">
        <f t="shared" si="15"/>
        <v>0</v>
      </c>
    </row>
    <row r="46" spans="1:22" ht="25.15" customHeight="1">
      <c r="A46" s="63" t="s">
        <v>83</v>
      </c>
      <c r="B46" s="70"/>
      <c r="C46" s="121">
        <f t="shared" si="8"/>
        <v>0</v>
      </c>
      <c r="D46" s="70"/>
      <c r="E46" s="121">
        <f t="shared" si="9"/>
        <v>0</v>
      </c>
      <c r="F46" s="121">
        <f t="shared" si="16"/>
        <v>0</v>
      </c>
      <c r="G46" s="121">
        <f t="shared" si="11"/>
        <v>0</v>
      </c>
      <c r="H46" s="70">
        <v>5</v>
      </c>
      <c r="I46" s="70">
        <v>5</v>
      </c>
      <c r="J46" s="70">
        <v>5</v>
      </c>
      <c r="K46" s="70">
        <v>3</v>
      </c>
      <c r="L46" s="70"/>
      <c r="M46" s="70">
        <v>0</v>
      </c>
      <c r="N46" s="70">
        <v>5</v>
      </c>
      <c r="O46" s="70"/>
      <c r="P46" s="129">
        <f t="shared" si="12"/>
        <v>2.875</v>
      </c>
      <c r="Q46" s="121">
        <f t="shared" si="13"/>
        <v>0.71875</v>
      </c>
      <c r="R46" s="130">
        <f t="shared" si="14"/>
        <v>0.71875</v>
      </c>
      <c r="T46" s="136"/>
      <c r="U46" s="126"/>
      <c r="V46" s="135">
        <f t="shared" si="15"/>
        <v>0</v>
      </c>
    </row>
    <row r="47" spans="1:22" ht="25.15" customHeight="1">
      <c r="A47" s="63" t="s">
        <v>40</v>
      </c>
      <c r="B47" s="70">
        <v>3</v>
      </c>
      <c r="C47" s="121">
        <f t="shared" si="8"/>
        <v>0.9</v>
      </c>
      <c r="D47" s="70"/>
      <c r="E47" s="121">
        <f t="shared" si="9"/>
        <v>0</v>
      </c>
      <c r="F47" s="121">
        <f t="shared" si="16"/>
        <v>0</v>
      </c>
      <c r="G47" s="121">
        <f t="shared" si="11"/>
        <v>0</v>
      </c>
      <c r="H47" s="70">
        <v>5</v>
      </c>
      <c r="I47" s="70">
        <v>5</v>
      </c>
      <c r="J47" s="70">
        <v>5</v>
      </c>
      <c r="K47" s="70">
        <v>0</v>
      </c>
      <c r="L47" s="70">
        <v>5</v>
      </c>
      <c r="M47" s="70">
        <v>3.98</v>
      </c>
      <c r="N47" s="70">
        <v>5</v>
      </c>
      <c r="O47" s="70"/>
      <c r="P47" s="129">
        <f t="shared" si="12"/>
        <v>3.6225000000000001</v>
      </c>
      <c r="Q47" s="121">
        <f t="shared" si="13"/>
        <v>0.90562500000000001</v>
      </c>
      <c r="R47" s="130">
        <f t="shared" si="14"/>
        <v>1.805625</v>
      </c>
      <c r="T47" s="136"/>
      <c r="U47" s="126"/>
      <c r="V47" s="135">
        <f t="shared" si="15"/>
        <v>0</v>
      </c>
    </row>
    <row r="48" spans="1:22" ht="25.15" customHeight="1">
      <c r="A48" s="63" t="s">
        <v>41</v>
      </c>
      <c r="B48" s="70">
        <v>3.92</v>
      </c>
      <c r="C48" s="121">
        <f t="shared" si="8"/>
        <v>1.1759999999999999</v>
      </c>
      <c r="D48" s="70"/>
      <c r="E48" s="121">
        <f t="shared" si="9"/>
        <v>0</v>
      </c>
      <c r="F48" s="121">
        <f t="shared" si="16"/>
        <v>0</v>
      </c>
      <c r="G48" s="121">
        <f t="shared" si="11"/>
        <v>0</v>
      </c>
      <c r="H48" s="70">
        <v>5</v>
      </c>
      <c r="I48" s="70">
        <v>5</v>
      </c>
      <c r="J48" s="70">
        <v>5</v>
      </c>
      <c r="K48" s="70">
        <v>1</v>
      </c>
      <c r="L48" s="70"/>
      <c r="M48" s="70">
        <v>5</v>
      </c>
      <c r="N48" s="70">
        <v>5</v>
      </c>
      <c r="O48" s="70"/>
      <c r="P48" s="129">
        <f t="shared" si="12"/>
        <v>3.25</v>
      </c>
      <c r="Q48" s="121">
        <f t="shared" si="13"/>
        <v>0.8125</v>
      </c>
      <c r="R48" s="130">
        <f t="shared" si="14"/>
        <v>1.9884999999999999</v>
      </c>
      <c r="T48" s="140"/>
      <c r="U48" s="127"/>
      <c r="V48" s="135">
        <f t="shared" si="15"/>
        <v>0</v>
      </c>
    </row>
    <row r="49" spans="1:22" ht="25.15" customHeight="1">
      <c r="A49" s="63" t="s">
        <v>42</v>
      </c>
      <c r="B49" s="70">
        <v>3.92</v>
      </c>
      <c r="C49" s="121">
        <f t="shared" si="8"/>
        <v>1.1759999999999999</v>
      </c>
      <c r="D49" s="70"/>
      <c r="E49" s="121">
        <f t="shared" si="9"/>
        <v>0</v>
      </c>
      <c r="F49" s="121">
        <f t="shared" si="16"/>
        <v>0</v>
      </c>
      <c r="G49" s="121">
        <f t="shared" si="11"/>
        <v>0</v>
      </c>
      <c r="H49" s="70">
        <v>5</v>
      </c>
      <c r="I49" s="70">
        <v>5</v>
      </c>
      <c r="J49" s="70">
        <v>5</v>
      </c>
      <c r="K49" s="70">
        <v>2</v>
      </c>
      <c r="L49" s="70"/>
      <c r="M49" s="70">
        <v>5</v>
      </c>
      <c r="N49" s="70">
        <v>5</v>
      </c>
      <c r="O49" s="70"/>
      <c r="P49" s="129">
        <f t="shared" si="12"/>
        <v>3.375</v>
      </c>
      <c r="Q49" s="121">
        <f t="shared" si="13"/>
        <v>0.84375</v>
      </c>
      <c r="R49" s="130">
        <f t="shared" si="14"/>
        <v>2.0197500000000002</v>
      </c>
      <c r="T49" s="141"/>
      <c r="U49" s="128"/>
      <c r="V49" s="135">
        <f t="shared" si="15"/>
        <v>0</v>
      </c>
    </row>
    <row r="50" spans="1:22" ht="30.75" thickBot="1">
      <c r="A50" s="131" t="s">
        <v>43</v>
      </c>
      <c r="B50" s="110"/>
      <c r="C50" s="122">
        <f t="shared" si="8"/>
        <v>0</v>
      </c>
      <c r="D50" s="110"/>
      <c r="E50" s="122">
        <f t="shared" si="9"/>
        <v>0</v>
      </c>
      <c r="F50" s="122">
        <f t="shared" si="16"/>
        <v>0</v>
      </c>
      <c r="G50" s="122">
        <f t="shared" si="11"/>
        <v>0</v>
      </c>
      <c r="H50" s="110"/>
      <c r="I50" s="110"/>
      <c r="J50" s="110"/>
      <c r="K50" s="110"/>
      <c r="L50" s="110"/>
      <c r="M50" s="110"/>
      <c r="N50" s="110"/>
      <c r="O50" s="110"/>
      <c r="P50" s="132">
        <f t="shared" si="12"/>
        <v>0</v>
      </c>
      <c r="Q50" s="122">
        <f t="shared" si="13"/>
        <v>0</v>
      </c>
      <c r="R50" s="133">
        <f t="shared" si="14"/>
        <v>0</v>
      </c>
      <c r="T50" s="142"/>
      <c r="U50" s="143"/>
      <c r="V50" s="139">
        <f t="shared" si="15"/>
        <v>0</v>
      </c>
    </row>
    <row r="51" spans="1:22" ht="18.75">
      <c r="H51" s="72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29"/>
  <sheetViews>
    <sheetView topLeftCell="A7" workbookViewId="0">
      <selection activeCell="B24" sqref="B24:C29"/>
    </sheetView>
  </sheetViews>
  <sheetFormatPr baseColWidth="10" defaultRowHeight="15"/>
  <cols>
    <col min="2" max="2" width="24.85546875" customWidth="1"/>
    <col min="3" max="3" width="15.42578125" customWidth="1"/>
  </cols>
  <sheetData>
    <row r="2" spans="2:3" ht="15.75" thickBot="1"/>
    <row r="3" spans="2:3" ht="19.5" thickBot="1">
      <c r="B3" s="157" t="s">
        <v>95</v>
      </c>
      <c r="C3" s="158"/>
    </row>
    <row r="4" spans="2:3" ht="16.5" thickBot="1">
      <c r="B4" s="95" t="s">
        <v>93</v>
      </c>
      <c r="C4" s="99" t="s">
        <v>94</v>
      </c>
    </row>
    <row r="5" spans="2:3">
      <c r="B5" s="96" t="s">
        <v>96</v>
      </c>
      <c r="C5" s="100" t="s">
        <v>108</v>
      </c>
    </row>
    <row r="6" spans="2:3">
      <c r="B6" s="97" t="s">
        <v>97</v>
      </c>
      <c r="C6" s="101" t="s">
        <v>109</v>
      </c>
    </row>
    <row r="7" spans="2:3">
      <c r="B7" s="97" t="s">
        <v>98</v>
      </c>
      <c r="C7" s="101" t="s">
        <v>110</v>
      </c>
    </row>
    <row r="8" spans="2:3" ht="15.75" thickBot="1">
      <c r="B8" s="98" t="s">
        <v>99</v>
      </c>
      <c r="C8" s="102" t="s">
        <v>111</v>
      </c>
    </row>
    <row r="10" spans="2:3" ht="15.75" thickBot="1"/>
    <row r="11" spans="2:3" ht="19.5" thickBot="1">
      <c r="B11" s="157" t="s">
        <v>100</v>
      </c>
      <c r="C11" s="158"/>
    </row>
    <row r="12" spans="2:3" ht="16.5" thickBot="1">
      <c r="B12" s="95" t="s">
        <v>93</v>
      </c>
      <c r="C12" s="99" t="s">
        <v>94</v>
      </c>
    </row>
    <row r="13" spans="2:3">
      <c r="B13" s="96" t="s">
        <v>96</v>
      </c>
      <c r="C13" s="100" t="s">
        <v>112</v>
      </c>
    </row>
    <row r="14" spans="2:3">
      <c r="B14" s="97" t="s">
        <v>97</v>
      </c>
      <c r="C14" s="101" t="s">
        <v>113</v>
      </c>
    </row>
    <row r="15" spans="2:3" ht="15.75" thickBot="1">
      <c r="B15" s="98" t="s">
        <v>99</v>
      </c>
      <c r="C15" s="102" t="s">
        <v>114</v>
      </c>
    </row>
    <row r="17" spans="2:3" ht="15.75" thickBot="1"/>
    <row r="18" spans="2:3" ht="19.5" thickBot="1">
      <c r="B18" s="157" t="s">
        <v>101</v>
      </c>
      <c r="C18" s="158"/>
    </row>
    <row r="19" spans="2:3" ht="16.5" thickBot="1">
      <c r="B19" s="95" t="s">
        <v>93</v>
      </c>
      <c r="C19" s="99" t="s">
        <v>94</v>
      </c>
    </row>
    <row r="20" spans="2:3">
      <c r="B20" s="96" t="s">
        <v>97</v>
      </c>
      <c r="C20" s="100" t="s">
        <v>115</v>
      </c>
    </row>
    <row r="21" spans="2:3" ht="15.75" thickBot="1">
      <c r="B21" s="98" t="s">
        <v>99</v>
      </c>
      <c r="C21" s="102" t="s">
        <v>116</v>
      </c>
    </row>
    <row r="23" spans="2:3" ht="15.75" thickBot="1"/>
    <row r="24" spans="2:3" ht="19.5" thickBot="1">
      <c r="B24" s="157" t="s">
        <v>102</v>
      </c>
      <c r="C24" s="158"/>
    </row>
    <row r="25" spans="2:3" ht="16.5" thickBot="1">
      <c r="B25" s="95" t="s">
        <v>93</v>
      </c>
      <c r="C25" s="99" t="s">
        <v>94</v>
      </c>
    </row>
    <row r="26" spans="2:3">
      <c r="B26" s="96" t="s">
        <v>98</v>
      </c>
      <c r="C26" s="100" t="s">
        <v>103</v>
      </c>
    </row>
    <row r="27" spans="2:3">
      <c r="B27" s="97" t="s">
        <v>99</v>
      </c>
      <c r="C27" s="101" t="s">
        <v>104</v>
      </c>
    </row>
    <row r="28" spans="2:3">
      <c r="B28" s="97" t="s">
        <v>105</v>
      </c>
      <c r="C28" s="101" t="s">
        <v>106</v>
      </c>
    </row>
    <row r="29" spans="2:3" ht="15.75" thickBot="1">
      <c r="B29" s="98" t="s">
        <v>96</v>
      </c>
      <c r="C29" s="102" t="s">
        <v>107</v>
      </c>
    </row>
  </sheetData>
  <mergeCells count="4">
    <mergeCell ref="B3:C3"/>
    <mergeCell ref="B11:C11"/>
    <mergeCell ref="B18:C18"/>
    <mergeCell ref="B24:C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NOTAS DEFINITIVAS</vt:lpstr>
      <vt:lpstr>E.ELEMENTALES</vt:lpstr>
      <vt:lpstr>QUICES 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dcterms:created xsi:type="dcterms:W3CDTF">2012-10-10T16:36:08Z</dcterms:created>
  <dcterms:modified xsi:type="dcterms:W3CDTF">2012-12-03T14:49:47Z</dcterms:modified>
</cp:coreProperties>
</file>